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18576" windowHeight="6456"/>
  </bookViews>
  <sheets>
    <sheet name="17_202205171301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</calcChain>
</file>

<file path=xl/sharedStrings.xml><?xml version="1.0" encoding="utf-8"?>
<sst xmlns="http://schemas.openxmlformats.org/spreadsheetml/2006/main" count="306" uniqueCount="73">
  <si>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</si>
  <si>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</si>
  <si>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</si>
  <si>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</si>
  <si>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</si>
  <si>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</si>
  <si>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</si>
  <si>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</si>
  <si>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</si>
  <si>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</si>
  <si>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</si>
  <si>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TREATMENT OF SPEECH, LANGUAGE, VOICE, COMMUNICATION,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</si>
  <si>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</si>
  <si>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COMPUTERIZED DYNAMIC ASSESSMENT OF BALANCE AND POSTURAL INSTABILITY WITH MOTOR  CONTROL AND ADAPTATION TEST                                     </t>
  </si>
  <si>
    <t xml:space="preserve">         </t>
  </si>
  <si>
    <t xml:space="preserve">EVALUATION OF ORAL AND PHARYNGEAL SWALLOWING FUNCTION                                                                                           </t>
  </si>
  <si>
    <t xml:space="preserve">MEDICAL REVIEW REQUIRED                              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</si>
  <si>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</si>
  <si>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</si>
  <si>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PHYSICAL MEDICINE TREATMENT ELECTRICAL STIMULATION (UNATTENDED)                                                                                 </t>
  </si>
  <si>
    <t xml:space="preserve">PHYSICAL MEDICINE TREATMENT, VASOPNEUMATIC DEVICES                                                                                              </t>
  </si>
  <si>
    <t xml:space="preserve">PHYSICAL MEDICINE TREATMENT, PARAFFIN BATH                                                                                                      </t>
  </si>
  <si>
    <t xml:space="preserve">PHYSICAL MEDICINE TREATMENT WHIRLPOOL                                                                                                           </t>
  </si>
  <si>
    <t xml:space="preserve">APPLICATION OF A MODALITY TO ONE OR MORE AREAS; DIATHERMY (EG, MICROWAVE)                                                                       </t>
  </si>
  <si>
    <t xml:space="preserve">PHYSICAL MEDICINE TREATMENT INFRARED                                                                                                            </t>
  </si>
  <si>
    <t xml:space="preserve">PHYSICAL MEDICINE TREATMENT ULTRAVIOLET                                                                                                         </t>
  </si>
  <si>
    <t xml:space="preserve">APPLICATION OF A MODIALITY TO ONE OR MORE AREAS; ELECTRICAL STIMULATION,EACH 15 MINUTES (PRICING ENTERED 7-25-95 WITH 4-1-95 EFFECTIVE DATE)    </t>
  </si>
  <si>
    <t xml:space="preserve">APPLICATION OF A MODALITY TO ONE OR MORE AREAS; IONTOPHORESIS, EACH 15  MINUTES (PRICING ENTERED 7-25-95 WITH 4-1-95 EFFECTIVE DATE)            </t>
  </si>
  <si>
    <t xml:space="preserve">APPLICATION OF A MODALITY TO ONE OR MORE AREAS; CONTRAST BATHS, EACH 15 MINUTES (PRICING ENTERED 7-25-95 WITH 4-1-95 EFFECTIVE DATE)            </t>
  </si>
  <si>
    <t xml:space="preserve">APPLICATION OF A MODALITY TO ONE OR MORE AREAS; ULTRASOUND, EACH 15 MIN.(PRICING ENTERED 7-25-95 WITH 4-1-95 EFFECTIVE DATE)                    </t>
  </si>
  <si>
    <t xml:space="preserve">APPLICATION OF A MODALITY TO ONE OR MORE AREAS; HUBBARD TANK, EACH 15 MINUTES (PRICING ENTERED 7-25-95 WITH 4-1-95 EFFECTIVE DATE)              </t>
  </si>
  <si>
    <t xml:space="preserve">UNLISTED MODALITY (SPECIFY TYPE AND TIME IF CONSTANT ATTENDANCE) REQUIRES DESCRIPTION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</si>
  <si>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</si>
  <si>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THERAPEUTIC PROCEDURE, ONE OR MORE AREAS, EACH 15 MIN; THERAPEUTIC EXERCISES TO DEVELOP STRENGTH, ENDURANCE &amp; FLEXIBILITY                       </t>
  </si>
  <si>
    <t xml:space="preserve">THERAPEUTIC PROCEDURE, ONE OR MORE AREAS, EACH 15 MINUTES; NEUROMUSCULAR AND/OR PROPRIOCEPTION FOR SITTING AND/OR STANDING ACTIVITIES           </t>
  </si>
  <si>
    <t xml:space="preserve">THERAPEUTIC PROCEDURE, ONE OR MORE AREAS, EACH 15 MINUTES; AQUATIC THERAPY W/THERAPEUTIC EXERCISES                                              </t>
  </si>
  <si>
    <t xml:space="preserve">GAIT TRAINING (INCLUDES STAIR CLIMBING)                                                                                                         </t>
  </si>
  <si>
    <t xml:space="preserve">THERAPEUTIC PROCEDURE, MASSAGE, INCLUDING EFFLEURAGE, PETRISSAGE AND/OR TAPOTEMENT (STROKING, COMPRESSION, PERCUSSION) 15 MINUTES               </t>
  </si>
  <si>
    <t>THERAPEUTIC INTERVENTIONS THAT FOCUS ON COGNITIVE FUNCTION (EG, ATTENTION,      MEMORY, REASONING, EXECUTIVE FUNCTION, PROBLEM SOLVING, AND/OR P</t>
  </si>
  <si>
    <t xml:space="preserve">                                                                REQUIRES DOCUMENTATION                                                          </t>
  </si>
  <si>
    <t xml:space="preserve">THERAPEUTIC PROCEDURE, ONE OR MORE AREAS, EACH 15 MINUTES; UNLISTED THERAPEUTIC PROCEDURE, SPECIFY, REQUIRES DESCRIPTION                        </t>
  </si>
  <si>
    <t xml:space="preserve">MANUAL THERAPY TECHNIQUES (EG. MOBILIZATION/MANIPULATION, MANUAL LYMPHATIC DRG, MANUAL TRACTION)1 OR MORE REGIONS, EA 15 MINUTES                </t>
  </si>
  <si>
    <t xml:space="preserve">THERAPEUTIC PROCEDURE(S), GROUP (2 OR MORE INDIVIDUALS)                                                                                         </t>
  </si>
  <si>
    <t xml:space="preserve">EVALUATION OF PHYSICAL THERAPY, TYPICALLY 20 MINUTES                                                                                            </t>
  </si>
  <si>
    <t xml:space="preserve">EVALUATION OF PHYSICAL THERAPY, TYPICALLY 30 MINUTES                                                                                            </t>
  </si>
  <si>
    <t xml:space="preserve">EVALUATION OF PHYSICAL THERAPY, TYPICALLY 45 MINUTES                                                                                            </t>
  </si>
  <si>
    <t xml:space="preserve">RE-EVALUATION OF PHYSICAL THERAPY, TYPICALLY 20 MINUTES                                                                                         </t>
  </si>
  <si>
    <t xml:space="preserve">EVALUATION OF OCCUPATIONAL THERAPY, TYPICALLY 30 MINUTES                                                                                        </t>
  </si>
  <si>
    <t xml:space="preserve">EVALUATION OF OCCUPATIONAL THERAPY, TYPICALLY 45 MINUTES                                                                                        </t>
  </si>
  <si>
    <t xml:space="preserve">EVALUATION OF OCCUPATIONAL THERAPY ESTABLISHED PLAN OF CARE, TYPICALLY60 MINUTES                                                                </t>
  </si>
  <si>
    <t xml:space="preserve">RE-EVALUATION OF OCCUPATIONAL THERAPY ESTABLISHED PLAN OF CARE, TYPICALLY 30 MINUTES                                                            </t>
  </si>
  <si>
    <t>THERAPEUTIC ACTIVITIES, DIRECT (1 ON 1) PATIENT CONTACT BY PROVIDER (USEOF DYNAMIC ACT. TO IMP. FUNCT. PERF.)EACH 15 MIN.(DESC/TIME CH. 8-19-96)</t>
  </si>
  <si>
    <t xml:space="preserve">SENSORY INTEGRATIVE TECHNIQUES TO ENHANCE SENSORY PROCESSING AND PROMOTE CONTACT BY THE PROVIDER, EACH 15 MINUTES                               </t>
  </si>
  <si>
    <t xml:space="preserve">NOT COVERED                                                                                                                                     </t>
  </si>
  <si>
    <t xml:space="preserve">SELF-CARE/HOME MANAGEMENT TRAINING (EG, ACTIVITIES OF DAILY LIVING (ADL) AND CONTACT BY PROVIDER, EACH 15 MINUTES                               </t>
  </si>
  <si>
    <t xml:space="preserve">COMMUNITY/WORK REINTEGRATION TRAINING (EG, SHOPPING, TRANSPORTATION, MONEY MANAGEMENT, AVOCATIONAL ACTIVITIES AND/OR WORK ENVIRONMENT/MODIF     </t>
  </si>
  <si>
    <t xml:space="preserve">WHEELCHAIR MANAGEMENT (EG, ASSESSMENT, FITTING, TRAINING), EACH 15 MINUTES                                                                      </t>
  </si>
  <si>
    <t xml:space="preserve">WORK HARDENING/CONDITIONING; INITIAL 2 HOURS NON COVERED SERVICE                                                                                </t>
  </si>
  <si>
    <t xml:space="preserve">WORK HARDENING/CONDITIONING; EACH ADDITIONAL HOUR NON COVERED SERVICE                                                                           </t>
  </si>
  <si>
    <t xml:space="preserve">DEBRIDEMENT (EG, HIGH PRESSURE WATERJET WITH/WITHOUT SUCTION, SHARP SELECTIVE...;PER SESSION, TOTAL WOUND SURFACE AREA; FIRST ON SQ CM OR LESS  </t>
  </si>
  <si>
    <t>DEBRIDEMENT (EG, HIGH PRESSURE WATERJET WITH/WITHOUT SUCTION, SHARP SELECTIVE   DEBRIDEMENT WITH SCISSORS, SCALPEL AND FORCEPS), OPEN WOUND, (EG</t>
  </si>
  <si>
    <t xml:space="preserve">NEGATIVE PRESSURE WOUND THERAPY (EG, VACUUM ASSISTED DRAINAGE COLLECTION), INCLUDING TOPICAL APPLICATION(S), WOUND ASSESSMENT, AND INSTRUCT     </t>
  </si>
  <si>
    <t xml:space="preserve">PHYSICAL PERFORMANCE TEST OR MEASUREMENT (EG. MUSCULOSKELETAL, ...WITH WRITTEN REPORT, EACH 15 MINUTES.                                         </t>
  </si>
  <si>
    <t xml:space="preserve">ASSISTIVE TECHNOLOGY ASSESSMENT (EG, TO RESTORE, AUGMENT OR COMPENSATE FOR EXISTING FUNCTION, OPTIMIZE FUNCTNAL TSKS &amp;/OR MAX ENV EACH 15 MIN.  </t>
  </si>
  <si>
    <t xml:space="preserve">ORTHOTIC(S) MANAGEMENT AND TRAINING (INCLUDING ASSESSMENT AND FITTING WHEN NOT...EACH 15 MINUTES                                                </t>
  </si>
  <si>
    <t xml:space="preserve">PROSTHETIC TRAINING, UPPER AND/OR LOWER EXTREMITY(S), EACH 15 MINUTES                                                                           </t>
  </si>
  <si>
    <t xml:space="preserve">MANAGEMENT AND/OR TRAINING IN USE OF ORTHOTICS (SUPPORTS, BRACES, OR SPLINTS) FOR ARMS, LEGS, AND/OR TRUNK, PER 15 MINUTES                      </t>
  </si>
  <si>
    <t xml:space="preserve">ACUPUNCTURE, ONE OR MORE NEEDLES; WITHOUT ELECTRICAL STIMULATION, INITIAL 15                                                                    </t>
  </si>
  <si>
    <t>ACUPUNCTURE, 1 OR MORE NEEDLES; WITHOUT ELECTRICAL STIMULATION, EACH ADDITIONAL 15 MINUTES OF PERSONAL ONE-ON-ONE CONTACT WITH THE PATIENT, WITH</t>
  </si>
  <si>
    <t xml:space="preserve">ACUPUNCTURE, 1 OR MORE NEEDLES; WITH ELECTRICAL STIMULATION, INITIAL 15 MINUTES OF PERSONAL ONE-ON-ONE CONTACT WITH THE PATIENT                 </t>
  </si>
  <si>
    <t>ACUPUNCTURE, 1 OR MORE NEEDLES; WITH ELECTRICAL STIMULATION, EACH ADDITIONAL 15 MINUTES OF PERSONAL ONE-ON-ONE CONTACT WITH THE PATIENT, WITH RE</t>
  </si>
  <si>
    <t>NEBRASKA MEDICAID FEE SCHEDULE, PT-OT JULY 1, 2022</t>
  </si>
  <si>
    <t>471-000-517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</si>
</sst>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/>
  </sheetViews>
  <sheetFormatPr defaultRowHeight="14.4" x14ac:dyDescent="0.3"/>
  <cols>
    <col min="1" max="1" width="9.88671875" customWidth="1"/>
    <col min="2" max="2" width="5.77734375" customWidth="1"/>
    <col min="3" max="3" width="24.109375" customWidth="1"/>
    <col min="4" max="4" width="3.77734375" customWidth="1"/>
    <col min="5" max="5" width="19.5546875" customWidth="1"/>
    <col min="6" max="6" width="7.21875" customWidth="1"/>
    <col min="7" max="7" width="14.77734375" customWidth="1"/>
    <col min="8" max="8" width="11.33203125" customWidth="1"/>
  </cols>
  <sheetData>
    <row r="1" spans="1:8" x14ac:dyDescent="0.3">
      <c r="A1" s="4"/>
      <c r="B1" s="1"/>
      <c r="C1" s="1" t="s">
        <v>71</v>
      </c>
      <c r="D1" s="1"/>
      <c r="E1" s="1"/>
      <c r="F1" s="1"/>
      <c r="G1" s="1"/>
      <c r="H1" s="1"/>
    </row>
    <row r="2" spans="1:8" x14ac:dyDescent="0.3">
      <c r="A2" s="1"/>
      <c r="B2" s="1"/>
      <c r="C2" s="1" t="s">
        <v>72</v>
      </c>
      <c r="D2" s="1"/>
      <c r="E2" s="1"/>
      <c r="F2" s="1"/>
      <c r="G2" s="1"/>
      <c r="H2" s="1"/>
    </row>
    <row r="3" spans="1:8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  <c r="H3" s="1" t="s">
        <v>2</v>
      </c>
    </row>
    <row r="4" spans="1: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111" x14ac:dyDescent="0.3">
      <c r="A5" s="1" t="str">
        <f>"00092507"</f>
        <v>00092507</v>
      </c>
      <c r="B5" s="1" t="str">
        <f>"  "</f>
        <v xml:space="preserve">  </v>
      </c>
      <c r="C5" s="3" t="s">
        <v>11</v>
      </c>
      <c r="D5" s="3" t="s">
        <v>0</v>
      </c>
      <c r="E5" s="3" t="s">
        <v>12</v>
      </c>
      <c r="F5" s="1" t="s">
        <v>0</v>
      </c>
      <c r="G5" s="2">
        <v>39.96</v>
      </c>
      <c r="H5" s="2">
        <v>16.66</v>
      </c>
    </row>
    <row r="6" spans="1:8" ht="124.8" x14ac:dyDescent="0.3">
      <c r="A6" s="1" t="str">
        <f>"00092549"</f>
        <v>00092549</v>
      </c>
      <c r="B6" s="1" t="str">
        <f>"  "</f>
        <v xml:space="preserve">  </v>
      </c>
      <c r="C6" s="3" t="s">
        <v>13</v>
      </c>
      <c r="D6" s="3" t="s">
        <v>0</v>
      </c>
      <c r="E6" s="3" t="s">
        <v>12</v>
      </c>
      <c r="F6" s="1" t="s">
        <v>0</v>
      </c>
      <c r="G6" s="2">
        <v>106.56</v>
      </c>
      <c r="H6" s="1" t="s">
        <v>14</v>
      </c>
    </row>
    <row r="7" spans="1:8" ht="124.8" x14ac:dyDescent="0.3">
      <c r="A7" s="1" t="str">
        <f>"00092549"</f>
        <v>00092549</v>
      </c>
      <c r="B7" s="1" t="str">
        <f>"80"</f>
        <v>80</v>
      </c>
      <c r="C7" s="3" t="s">
        <v>13</v>
      </c>
      <c r="D7" s="3" t="s">
        <v>0</v>
      </c>
      <c r="E7" s="3" t="s">
        <v>12</v>
      </c>
      <c r="F7" s="1" t="s">
        <v>0</v>
      </c>
      <c r="G7" s="2">
        <v>21.31</v>
      </c>
      <c r="H7" s="1" t="s">
        <v>14</v>
      </c>
    </row>
    <row r="8" spans="1:8" ht="55.8" x14ac:dyDescent="0.3">
      <c r="A8" s="1" t="str">
        <f>"00092610"</f>
        <v>00092610</v>
      </c>
      <c r="B8" s="1" t="str">
        <f t="shared" ref="B8:B39" si="0">"  "</f>
        <v xml:space="preserve">  </v>
      </c>
      <c r="C8" s="3" t="s">
        <v>15</v>
      </c>
      <c r="D8" s="3" t="s">
        <v>0</v>
      </c>
      <c r="E8" s="3" t="s">
        <v>16</v>
      </c>
      <c r="F8" s="1" t="s">
        <v>0</v>
      </c>
      <c r="G8" s="2">
        <v>77.7</v>
      </c>
      <c r="H8" s="2">
        <v>47.86</v>
      </c>
    </row>
    <row r="9" spans="1:8" ht="83.4" x14ac:dyDescent="0.3">
      <c r="A9" s="1" t="str">
        <f>"00092611"</f>
        <v>00092611</v>
      </c>
      <c r="B9" s="1" t="str">
        <f t="shared" si="0"/>
        <v xml:space="preserve">  </v>
      </c>
      <c r="C9" s="3" t="s">
        <v>17</v>
      </c>
      <c r="D9" s="3" t="s">
        <v>0</v>
      </c>
      <c r="E9" s="3" t="s">
        <v>12</v>
      </c>
      <c r="F9" s="1" t="s">
        <v>0</v>
      </c>
      <c r="G9" s="2">
        <v>77.7</v>
      </c>
      <c r="H9" s="1" t="s">
        <v>14</v>
      </c>
    </row>
    <row r="10" spans="1:8" ht="55.8" x14ac:dyDescent="0.3">
      <c r="A10" s="1" t="str">
        <f>"00097012"</f>
        <v>00097012</v>
      </c>
      <c r="B10" s="1" t="str">
        <f t="shared" si="0"/>
        <v xml:space="preserve">  </v>
      </c>
      <c r="C10" s="3" t="s">
        <v>18</v>
      </c>
      <c r="D10" s="3" t="s">
        <v>0</v>
      </c>
      <c r="E10" s="3" t="s">
        <v>12</v>
      </c>
      <c r="F10" s="1" t="s">
        <v>0</v>
      </c>
      <c r="G10" s="2">
        <v>19.98</v>
      </c>
      <c r="H10" s="1" t="s">
        <v>14</v>
      </c>
    </row>
    <row r="11" spans="1:8" ht="69.599999999999994" x14ac:dyDescent="0.3">
      <c r="A11" s="1" t="str">
        <f>"00097014"</f>
        <v>00097014</v>
      </c>
      <c r="B11" s="1" t="str">
        <f t="shared" si="0"/>
        <v xml:space="preserve">  </v>
      </c>
      <c r="C11" s="3" t="s">
        <v>19</v>
      </c>
      <c r="D11" s="3" t="s">
        <v>0</v>
      </c>
      <c r="E11" s="3" t="s">
        <v>12</v>
      </c>
      <c r="F11" s="1" t="s">
        <v>0</v>
      </c>
      <c r="G11" s="2">
        <v>15.54</v>
      </c>
      <c r="H11" s="1" t="s">
        <v>14</v>
      </c>
    </row>
    <row r="12" spans="1:8" ht="55.8" x14ac:dyDescent="0.3">
      <c r="A12" s="1" t="str">
        <f>"00097016"</f>
        <v>00097016</v>
      </c>
      <c r="B12" s="1" t="str">
        <f t="shared" si="0"/>
        <v xml:space="preserve">  </v>
      </c>
      <c r="C12" s="3" t="s">
        <v>20</v>
      </c>
      <c r="D12" s="3" t="s">
        <v>0</v>
      </c>
      <c r="E12" s="3" t="s">
        <v>12</v>
      </c>
      <c r="F12" s="1" t="s">
        <v>0</v>
      </c>
      <c r="G12" s="2">
        <v>19.98</v>
      </c>
      <c r="H12" s="1" t="s">
        <v>14</v>
      </c>
    </row>
    <row r="13" spans="1:8" ht="42" x14ac:dyDescent="0.3">
      <c r="A13" s="1" t="str">
        <f>"00097018"</f>
        <v>00097018</v>
      </c>
      <c r="B13" s="1" t="str">
        <f t="shared" si="0"/>
        <v xml:space="preserve">  </v>
      </c>
      <c r="C13" s="3" t="s">
        <v>21</v>
      </c>
      <c r="D13" s="3" t="s">
        <v>0</v>
      </c>
      <c r="E13" s="3" t="s">
        <v>12</v>
      </c>
      <c r="F13" s="1" t="s">
        <v>0</v>
      </c>
      <c r="G13" s="2">
        <v>13.32</v>
      </c>
      <c r="H13" s="1" t="s">
        <v>14</v>
      </c>
    </row>
    <row r="14" spans="1:8" ht="42" x14ac:dyDescent="0.3">
      <c r="A14" s="1" t="str">
        <f>"00097022"</f>
        <v>00097022</v>
      </c>
      <c r="B14" s="1" t="str">
        <f t="shared" si="0"/>
        <v xml:space="preserve">  </v>
      </c>
      <c r="C14" s="3" t="s">
        <v>22</v>
      </c>
      <c r="D14" s="3" t="s">
        <v>0</v>
      </c>
      <c r="E14" s="3" t="s">
        <v>12</v>
      </c>
      <c r="F14" s="1" t="s">
        <v>0</v>
      </c>
      <c r="G14" s="2">
        <v>19.98</v>
      </c>
      <c r="H14" s="1" t="s">
        <v>14</v>
      </c>
    </row>
    <row r="15" spans="1:8" ht="69.599999999999994" x14ac:dyDescent="0.3">
      <c r="A15" s="1" t="str">
        <f>"00097024"</f>
        <v>00097024</v>
      </c>
      <c r="B15" s="1" t="str">
        <f t="shared" si="0"/>
        <v xml:space="preserve">  </v>
      </c>
      <c r="C15" s="3" t="s">
        <v>23</v>
      </c>
      <c r="D15" s="3" t="s">
        <v>0</v>
      </c>
      <c r="E15" s="3" t="s">
        <v>12</v>
      </c>
      <c r="F15" s="1" t="s">
        <v>0</v>
      </c>
      <c r="G15" s="2">
        <v>13.32</v>
      </c>
      <c r="H15" s="1" t="s">
        <v>14</v>
      </c>
    </row>
    <row r="16" spans="1:8" ht="42" x14ac:dyDescent="0.3">
      <c r="A16" s="1" t="str">
        <f>"00097026"</f>
        <v>00097026</v>
      </c>
      <c r="B16" s="1" t="str">
        <f t="shared" si="0"/>
        <v xml:space="preserve">  </v>
      </c>
      <c r="C16" s="3" t="s">
        <v>24</v>
      </c>
      <c r="D16" s="3" t="s">
        <v>0</v>
      </c>
      <c r="E16" s="3" t="s">
        <v>12</v>
      </c>
      <c r="F16" s="1" t="s">
        <v>0</v>
      </c>
      <c r="G16" s="2">
        <v>8.8800000000000008</v>
      </c>
      <c r="H16" s="1" t="s">
        <v>14</v>
      </c>
    </row>
    <row r="17" spans="1:8" ht="42" x14ac:dyDescent="0.3">
      <c r="A17" s="1" t="str">
        <f>"00097028"</f>
        <v>00097028</v>
      </c>
      <c r="B17" s="1" t="str">
        <f t="shared" si="0"/>
        <v xml:space="preserve">  </v>
      </c>
      <c r="C17" s="3" t="s">
        <v>25</v>
      </c>
      <c r="D17" s="3" t="s">
        <v>0</v>
      </c>
      <c r="E17" s="3" t="s">
        <v>12</v>
      </c>
      <c r="F17" s="1" t="s">
        <v>0</v>
      </c>
      <c r="G17" s="2">
        <v>17.760000000000002</v>
      </c>
      <c r="H17" s="1" t="s">
        <v>14</v>
      </c>
    </row>
    <row r="18" spans="1:8" ht="124.8" x14ac:dyDescent="0.3">
      <c r="A18" s="1" t="str">
        <f>"00097032"</f>
        <v>00097032</v>
      </c>
      <c r="B18" s="1" t="str">
        <f t="shared" si="0"/>
        <v xml:space="preserve">  </v>
      </c>
      <c r="C18" s="3" t="s">
        <v>26</v>
      </c>
      <c r="D18" s="3" t="s">
        <v>0</v>
      </c>
      <c r="E18" s="3" t="s">
        <v>12</v>
      </c>
      <c r="F18" s="1" t="s">
        <v>0</v>
      </c>
      <c r="G18" s="2">
        <v>19.98</v>
      </c>
      <c r="H18" s="1" t="s">
        <v>14</v>
      </c>
    </row>
    <row r="19" spans="1:8" ht="111" x14ac:dyDescent="0.3">
      <c r="A19" s="1" t="str">
        <f>"00097033"</f>
        <v>00097033</v>
      </c>
      <c r="B19" s="1" t="str">
        <f t="shared" si="0"/>
        <v xml:space="preserve">  </v>
      </c>
      <c r="C19" s="3" t="s">
        <v>27</v>
      </c>
      <c r="D19" s="3" t="s">
        <v>0</v>
      </c>
      <c r="E19" s="3" t="s">
        <v>12</v>
      </c>
      <c r="F19" s="1" t="s">
        <v>0</v>
      </c>
      <c r="G19" s="2">
        <v>22.2</v>
      </c>
      <c r="H19" s="1" t="s">
        <v>14</v>
      </c>
    </row>
    <row r="20" spans="1:8" ht="111" x14ac:dyDescent="0.3">
      <c r="A20" s="1" t="str">
        <f>"00097034"</f>
        <v>00097034</v>
      </c>
      <c r="B20" s="1" t="str">
        <f t="shared" si="0"/>
        <v xml:space="preserve">  </v>
      </c>
      <c r="C20" s="3" t="s">
        <v>28</v>
      </c>
      <c r="D20" s="3" t="s">
        <v>0</v>
      </c>
      <c r="E20" s="3" t="s">
        <v>12</v>
      </c>
      <c r="F20" s="1" t="s">
        <v>0</v>
      </c>
      <c r="G20" s="2">
        <v>17.760000000000002</v>
      </c>
      <c r="H20" s="1" t="s">
        <v>14</v>
      </c>
    </row>
    <row r="21" spans="1:8" ht="111" x14ac:dyDescent="0.3">
      <c r="A21" s="1" t="str">
        <f>"00097035"</f>
        <v>00097035</v>
      </c>
      <c r="B21" s="1" t="str">
        <f t="shared" si="0"/>
        <v xml:space="preserve">  </v>
      </c>
      <c r="C21" s="3" t="s">
        <v>29</v>
      </c>
      <c r="D21" s="3" t="s">
        <v>0</v>
      </c>
      <c r="E21" s="3" t="s">
        <v>12</v>
      </c>
      <c r="F21" s="1" t="s">
        <v>0</v>
      </c>
      <c r="G21" s="2">
        <v>17.760000000000002</v>
      </c>
      <c r="H21" s="1" t="s">
        <v>14</v>
      </c>
    </row>
    <row r="22" spans="1:8" ht="111" x14ac:dyDescent="0.3">
      <c r="A22" s="1" t="str">
        <f>"00097036"</f>
        <v>00097036</v>
      </c>
      <c r="B22" s="1" t="str">
        <f t="shared" si="0"/>
        <v xml:space="preserve">  </v>
      </c>
      <c r="C22" s="3" t="s">
        <v>30</v>
      </c>
      <c r="D22" s="3" t="s">
        <v>0</v>
      </c>
      <c r="E22" s="3" t="s">
        <v>12</v>
      </c>
      <c r="F22" s="1" t="s">
        <v>0</v>
      </c>
      <c r="G22" s="2">
        <v>24.42</v>
      </c>
      <c r="H22" s="1" t="s">
        <v>14</v>
      </c>
    </row>
    <row r="23" spans="1:8" ht="83.4" x14ac:dyDescent="0.3">
      <c r="A23" s="1" t="str">
        <f>"00097039"</f>
        <v>00097039</v>
      </c>
      <c r="B23" s="1" t="str">
        <f t="shared" si="0"/>
        <v xml:space="preserve">  </v>
      </c>
      <c r="C23" s="3" t="s">
        <v>31</v>
      </c>
      <c r="D23" s="3" t="s">
        <v>0</v>
      </c>
      <c r="E23" s="3" t="s">
        <v>32</v>
      </c>
      <c r="F23" s="1" t="s">
        <v>0</v>
      </c>
      <c r="G23" s="2">
        <v>9.32</v>
      </c>
      <c r="H23" s="1" t="s">
        <v>14</v>
      </c>
    </row>
    <row r="24" spans="1:8" ht="111" x14ac:dyDescent="0.3">
      <c r="A24" s="1" t="str">
        <f>"00097110"</f>
        <v>00097110</v>
      </c>
      <c r="B24" s="1" t="str">
        <f t="shared" si="0"/>
        <v xml:space="preserve">  </v>
      </c>
      <c r="C24" s="3" t="s">
        <v>33</v>
      </c>
      <c r="D24" s="3" t="s">
        <v>0</v>
      </c>
      <c r="E24" s="3" t="s">
        <v>12</v>
      </c>
      <c r="F24" s="1" t="s">
        <v>0</v>
      </c>
      <c r="G24" s="2">
        <v>22.2</v>
      </c>
      <c r="H24" s="1" t="s">
        <v>14</v>
      </c>
    </row>
    <row r="25" spans="1:8" ht="124.8" x14ac:dyDescent="0.3">
      <c r="A25" s="1" t="str">
        <f>"00097112"</f>
        <v>00097112</v>
      </c>
      <c r="B25" s="1" t="str">
        <f t="shared" si="0"/>
        <v xml:space="preserve">  </v>
      </c>
      <c r="C25" s="3" t="s">
        <v>34</v>
      </c>
      <c r="D25" s="3" t="s">
        <v>0</v>
      </c>
      <c r="E25" s="3" t="s">
        <v>12</v>
      </c>
      <c r="F25" s="1" t="s">
        <v>0</v>
      </c>
      <c r="G25" s="2">
        <v>22.2</v>
      </c>
      <c r="H25" s="1" t="s">
        <v>14</v>
      </c>
    </row>
    <row r="26" spans="1:8" ht="97.2" x14ac:dyDescent="0.3">
      <c r="A26" s="1" t="str">
        <f>"00097113"</f>
        <v>00097113</v>
      </c>
      <c r="B26" s="1" t="str">
        <f t="shared" si="0"/>
        <v xml:space="preserve">  </v>
      </c>
      <c r="C26" s="3" t="s">
        <v>35</v>
      </c>
      <c r="D26" s="3" t="s">
        <v>0</v>
      </c>
      <c r="E26" s="3" t="s">
        <v>12</v>
      </c>
      <c r="F26" s="1" t="s">
        <v>0</v>
      </c>
      <c r="G26" s="2">
        <v>19.98</v>
      </c>
      <c r="H26" s="1" t="s">
        <v>14</v>
      </c>
    </row>
    <row r="27" spans="1:8" ht="42" x14ac:dyDescent="0.3">
      <c r="A27" s="1" t="str">
        <f>"00097116"</f>
        <v>00097116</v>
      </c>
      <c r="B27" s="1" t="str">
        <f t="shared" si="0"/>
        <v xml:space="preserve">  </v>
      </c>
      <c r="C27" s="3" t="s">
        <v>36</v>
      </c>
      <c r="D27" s="3" t="s">
        <v>0</v>
      </c>
      <c r="E27" s="3" t="s">
        <v>12</v>
      </c>
      <c r="F27" s="1" t="s">
        <v>0</v>
      </c>
      <c r="G27" s="2">
        <v>17.760000000000002</v>
      </c>
      <c r="H27" s="1" t="s">
        <v>14</v>
      </c>
    </row>
    <row r="28" spans="1:8" ht="138.6" x14ac:dyDescent="0.3">
      <c r="A28" s="1" t="str">
        <f>"00097124"</f>
        <v>00097124</v>
      </c>
      <c r="B28" s="1" t="str">
        <f t="shared" si="0"/>
        <v xml:space="preserve">  </v>
      </c>
      <c r="C28" s="3" t="s">
        <v>37</v>
      </c>
      <c r="D28" s="3" t="s">
        <v>0</v>
      </c>
      <c r="E28" s="3" t="s">
        <v>12</v>
      </c>
      <c r="F28" s="1" t="s">
        <v>0</v>
      </c>
      <c r="G28" s="2">
        <v>24.42</v>
      </c>
      <c r="H28" s="1" t="s">
        <v>14</v>
      </c>
    </row>
    <row r="29" spans="1:8" ht="124.8" x14ac:dyDescent="0.3">
      <c r="A29" s="1" t="str">
        <f>"00097129"</f>
        <v>00097129</v>
      </c>
      <c r="B29" s="1" t="str">
        <f t="shared" si="0"/>
        <v xml:space="preserve">  </v>
      </c>
      <c r="C29" s="3" t="s">
        <v>38</v>
      </c>
      <c r="D29" s="3" t="s">
        <v>0</v>
      </c>
      <c r="E29" s="3" t="s">
        <v>32</v>
      </c>
      <c r="F29" s="1" t="s">
        <v>0</v>
      </c>
      <c r="G29" s="2">
        <v>24.95</v>
      </c>
      <c r="H29" s="1" t="s">
        <v>14</v>
      </c>
    </row>
    <row r="30" spans="1:8" ht="124.8" x14ac:dyDescent="0.3">
      <c r="A30" s="1" t="str">
        <f>"00097130"</f>
        <v>00097130</v>
      </c>
      <c r="B30" s="1" t="str">
        <f t="shared" si="0"/>
        <v xml:space="preserve">  </v>
      </c>
      <c r="C30" s="3" t="s">
        <v>38</v>
      </c>
      <c r="D30" s="3" t="s">
        <v>0</v>
      </c>
      <c r="E30" s="3" t="s">
        <v>39</v>
      </c>
      <c r="F30" s="1" t="s">
        <v>0</v>
      </c>
      <c r="G30" s="2">
        <v>23.83</v>
      </c>
      <c r="H30" s="1" t="s">
        <v>14</v>
      </c>
    </row>
    <row r="31" spans="1:8" ht="111" x14ac:dyDescent="0.3">
      <c r="A31" s="1" t="str">
        <f>"00097139"</f>
        <v>00097139</v>
      </c>
      <c r="B31" s="1" t="str">
        <f t="shared" si="0"/>
        <v xml:space="preserve">  </v>
      </c>
      <c r="C31" s="3" t="s">
        <v>40</v>
      </c>
      <c r="D31" s="3" t="s">
        <v>0</v>
      </c>
      <c r="E31" s="3" t="s">
        <v>32</v>
      </c>
      <c r="F31" s="1" t="s">
        <v>0</v>
      </c>
      <c r="G31" s="2">
        <v>12.43</v>
      </c>
      <c r="H31" s="1" t="s">
        <v>14</v>
      </c>
    </row>
    <row r="32" spans="1:8" ht="111" x14ac:dyDescent="0.3">
      <c r="A32" s="1" t="str">
        <f>"00097140"</f>
        <v>00097140</v>
      </c>
      <c r="B32" s="1" t="str">
        <f t="shared" si="0"/>
        <v xml:space="preserve">  </v>
      </c>
      <c r="C32" s="3" t="s">
        <v>41</v>
      </c>
      <c r="D32" s="3" t="s">
        <v>0</v>
      </c>
      <c r="E32" s="3" t="s">
        <v>12</v>
      </c>
      <c r="F32" s="1" t="s">
        <v>0</v>
      </c>
      <c r="G32" s="2">
        <v>26.64</v>
      </c>
      <c r="H32" s="1" t="s">
        <v>14</v>
      </c>
    </row>
    <row r="33" spans="1:8" ht="55.8" x14ac:dyDescent="0.3">
      <c r="A33" s="1" t="str">
        <f>"00097150"</f>
        <v>00097150</v>
      </c>
      <c r="B33" s="1" t="str">
        <f t="shared" si="0"/>
        <v xml:space="preserve">  </v>
      </c>
      <c r="C33" s="3" t="s">
        <v>42</v>
      </c>
      <c r="D33" s="3" t="s">
        <v>0</v>
      </c>
      <c r="E33" s="3" t="s">
        <v>12</v>
      </c>
      <c r="F33" s="1" t="s">
        <v>0</v>
      </c>
      <c r="G33" s="2">
        <v>22.2</v>
      </c>
      <c r="H33" s="1" t="s">
        <v>14</v>
      </c>
    </row>
    <row r="34" spans="1:8" ht="55.8" x14ac:dyDescent="0.3">
      <c r="A34" s="1" t="str">
        <f>"00097161"</f>
        <v>00097161</v>
      </c>
      <c r="B34" s="1" t="str">
        <f t="shared" si="0"/>
        <v xml:space="preserve">  </v>
      </c>
      <c r="C34" s="3" t="s">
        <v>43</v>
      </c>
      <c r="D34" s="3" t="s">
        <v>0</v>
      </c>
      <c r="E34" s="3" t="s">
        <v>12</v>
      </c>
      <c r="F34" s="1" t="s">
        <v>0</v>
      </c>
      <c r="G34" s="2">
        <v>71.040000000000006</v>
      </c>
      <c r="H34" s="1" t="s">
        <v>14</v>
      </c>
    </row>
    <row r="35" spans="1:8" ht="55.8" x14ac:dyDescent="0.3">
      <c r="A35" s="1" t="str">
        <f>"00097162"</f>
        <v>00097162</v>
      </c>
      <c r="B35" s="1" t="str">
        <f t="shared" si="0"/>
        <v xml:space="preserve">  </v>
      </c>
      <c r="C35" s="3" t="s">
        <v>44</v>
      </c>
      <c r="D35" s="3" t="s">
        <v>0</v>
      </c>
      <c r="E35" s="3" t="s">
        <v>12</v>
      </c>
      <c r="F35" s="1" t="s">
        <v>0</v>
      </c>
      <c r="G35" s="2">
        <v>71.040000000000006</v>
      </c>
      <c r="H35" s="1" t="s">
        <v>14</v>
      </c>
    </row>
    <row r="36" spans="1:8" ht="55.8" x14ac:dyDescent="0.3">
      <c r="A36" s="1" t="str">
        <f>"00097163"</f>
        <v>00097163</v>
      </c>
      <c r="B36" s="1" t="str">
        <f t="shared" si="0"/>
        <v xml:space="preserve">  </v>
      </c>
      <c r="C36" s="3" t="s">
        <v>45</v>
      </c>
      <c r="D36" s="3" t="s">
        <v>0</v>
      </c>
      <c r="E36" s="3" t="s">
        <v>12</v>
      </c>
      <c r="F36" s="1" t="s">
        <v>0</v>
      </c>
      <c r="G36" s="2">
        <v>71.040000000000006</v>
      </c>
      <c r="H36" s="1" t="s">
        <v>14</v>
      </c>
    </row>
    <row r="37" spans="1:8" ht="55.8" x14ac:dyDescent="0.3">
      <c r="A37" s="1" t="str">
        <f>"00097164"</f>
        <v>00097164</v>
      </c>
      <c r="B37" s="1" t="str">
        <f t="shared" si="0"/>
        <v xml:space="preserve">  </v>
      </c>
      <c r="C37" s="3" t="s">
        <v>46</v>
      </c>
      <c r="D37" s="3" t="s">
        <v>0</v>
      </c>
      <c r="E37" s="3" t="s">
        <v>12</v>
      </c>
      <c r="F37" s="1" t="s">
        <v>0</v>
      </c>
      <c r="G37" s="2">
        <v>44.28</v>
      </c>
      <c r="H37" s="1" t="s">
        <v>14</v>
      </c>
    </row>
    <row r="38" spans="1:8" ht="55.8" x14ac:dyDescent="0.3">
      <c r="A38" s="1" t="str">
        <f>"00097165"</f>
        <v>00097165</v>
      </c>
      <c r="B38" s="1" t="str">
        <f t="shared" si="0"/>
        <v xml:space="preserve">  </v>
      </c>
      <c r="C38" s="3" t="s">
        <v>47</v>
      </c>
      <c r="D38" s="3" t="s">
        <v>0</v>
      </c>
      <c r="E38" s="3" t="s">
        <v>12</v>
      </c>
      <c r="F38" s="1" t="s">
        <v>0</v>
      </c>
      <c r="G38" s="2">
        <v>71.040000000000006</v>
      </c>
      <c r="H38" s="1" t="s">
        <v>14</v>
      </c>
    </row>
    <row r="39" spans="1:8" ht="55.8" x14ac:dyDescent="0.3">
      <c r="A39" s="1" t="str">
        <f>"00097166"</f>
        <v>00097166</v>
      </c>
      <c r="B39" s="1" t="str">
        <f t="shared" si="0"/>
        <v xml:space="preserve">  </v>
      </c>
      <c r="C39" s="3" t="s">
        <v>48</v>
      </c>
      <c r="D39" s="3" t="s">
        <v>0</v>
      </c>
      <c r="E39" s="3" t="s">
        <v>12</v>
      </c>
      <c r="F39" s="1" t="s">
        <v>0</v>
      </c>
      <c r="G39" s="2">
        <v>71.040000000000006</v>
      </c>
      <c r="H39" s="1" t="s">
        <v>14</v>
      </c>
    </row>
    <row r="40" spans="1:8" ht="83.4" x14ac:dyDescent="0.3">
      <c r="A40" s="1" t="str">
        <f>"00097167"</f>
        <v>00097167</v>
      </c>
      <c r="B40" s="1" t="str">
        <f t="shared" ref="B40:B61" si="1">"  "</f>
        <v xml:space="preserve">  </v>
      </c>
      <c r="C40" s="3" t="s">
        <v>49</v>
      </c>
      <c r="D40" s="3" t="s">
        <v>0</v>
      </c>
      <c r="E40" s="3" t="s">
        <v>12</v>
      </c>
      <c r="F40" s="1" t="s">
        <v>0</v>
      </c>
      <c r="G40" s="2">
        <v>71.040000000000006</v>
      </c>
      <c r="H40" s="1" t="s">
        <v>14</v>
      </c>
    </row>
    <row r="41" spans="1:8" ht="83.4" x14ac:dyDescent="0.3">
      <c r="A41" s="1" t="str">
        <f>"00097168"</f>
        <v>00097168</v>
      </c>
      <c r="B41" s="1" t="str">
        <f t="shared" si="1"/>
        <v xml:space="preserve">  </v>
      </c>
      <c r="C41" s="3" t="s">
        <v>50</v>
      </c>
      <c r="D41" s="3" t="s">
        <v>0</v>
      </c>
      <c r="E41" s="3" t="s">
        <v>12</v>
      </c>
      <c r="F41" s="1" t="s">
        <v>0</v>
      </c>
      <c r="G41" s="2">
        <v>47.95</v>
      </c>
      <c r="H41" s="1" t="s">
        <v>14</v>
      </c>
    </row>
    <row r="42" spans="1:8" ht="124.8" x14ac:dyDescent="0.3">
      <c r="A42" s="1" t="str">
        <f>"00097530"</f>
        <v>00097530</v>
      </c>
      <c r="B42" s="1" t="str">
        <f t="shared" si="1"/>
        <v xml:space="preserve">  </v>
      </c>
      <c r="C42" s="3" t="s">
        <v>51</v>
      </c>
      <c r="D42" s="3" t="s">
        <v>0</v>
      </c>
      <c r="E42" s="3" t="s">
        <v>12</v>
      </c>
      <c r="F42" s="1" t="s">
        <v>0</v>
      </c>
      <c r="G42" s="2">
        <v>22.2</v>
      </c>
      <c r="H42" s="1" t="s">
        <v>14</v>
      </c>
    </row>
    <row r="43" spans="1:8" ht="111" x14ac:dyDescent="0.3">
      <c r="A43" s="1" t="str">
        <f>"00097533"</f>
        <v>00097533</v>
      </c>
      <c r="B43" s="1" t="str">
        <f t="shared" si="1"/>
        <v xml:space="preserve">  </v>
      </c>
      <c r="C43" s="3" t="s">
        <v>52</v>
      </c>
      <c r="D43" s="3" t="s">
        <v>0</v>
      </c>
      <c r="E43" s="3" t="s">
        <v>53</v>
      </c>
      <c r="F43" s="1" t="s">
        <v>0</v>
      </c>
      <c r="G43" s="1" t="s">
        <v>14</v>
      </c>
      <c r="H43" s="1" t="s">
        <v>14</v>
      </c>
    </row>
    <row r="44" spans="1:8" ht="111" x14ac:dyDescent="0.3">
      <c r="A44" s="1" t="str">
        <f>"00097535"</f>
        <v>00097535</v>
      </c>
      <c r="B44" s="1" t="str">
        <f t="shared" si="1"/>
        <v xml:space="preserve">  </v>
      </c>
      <c r="C44" s="3" t="s">
        <v>54</v>
      </c>
      <c r="D44" s="3" t="s">
        <v>0</v>
      </c>
      <c r="E44" s="3" t="s">
        <v>53</v>
      </c>
      <c r="F44" s="1" t="s">
        <v>0</v>
      </c>
      <c r="G44" s="1" t="s">
        <v>14</v>
      </c>
      <c r="H44" s="1" t="s">
        <v>14</v>
      </c>
    </row>
    <row r="45" spans="1:8" ht="138.6" x14ac:dyDescent="0.3">
      <c r="A45" s="1" t="str">
        <f>"00097537"</f>
        <v>00097537</v>
      </c>
      <c r="B45" s="1" t="str">
        <f t="shared" si="1"/>
        <v xml:space="preserve">  </v>
      </c>
      <c r="C45" s="3" t="s">
        <v>55</v>
      </c>
      <c r="D45" s="3" t="s">
        <v>0</v>
      </c>
      <c r="E45" s="3" t="s">
        <v>53</v>
      </c>
      <c r="F45" s="1" t="s">
        <v>0</v>
      </c>
      <c r="G45" s="1" t="s">
        <v>14</v>
      </c>
      <c r="H45" s="1" t="s">
        <v>14</v>
      </c>
    </row>
    <row r="46" spans="1:8" ht="69.599999999999994" x14ac:dyDescent="0.3">
      <c r="A46" s="1" t="str">
        <f>"00097542"</f>
        <v>00097542</v>
      </c>
      <c r="B46" s="1" t="str">
        <f t="shared" si="1"/>
        <v xml:space="preserve">  </v>
      </c>
      <c r="C46" s="3" t="s">
        <v>56</v>
      </c>
      <c r="D46" s="3" t="s">
        <v>0</v>
      </c>
      <c r="E46" s="3" t="s">
        <v>12</v>
      </c>
      <c r="F46" s="1" t="s">
        <v>0</v>
      </c>
      <c r="G46" s="2">
        <v>33.299999999999997</v>
      </c>
      <c r="H46" s="1" t="s">
        <v>14</v>
      </c>
    </row>
    <row r="47" spans="1:8" ht="69.599999999999994" x14ac:dyDescent="0.3">
      <c r="A47" s="1" t="str">
        <f>"00097545"</f>
        <v>00097545</v>
      </c>
      <c r="B47" s="1" t="str">
        <f t="shared" si="1"/>
        <v xml:space="preserve">  </v>
      </c>
      <c r="C47" s="3" t="s">
        <v>57</v>
      </c>
      <c r="D47" s="3" t="s">
        <v>0</v>
      </c>
      <c r="E47" s="3" t="s">
        <v>53</v>
      </c>
      <c r="F47" s="1" t="s">
        <v>0</v>
      </c>
      <c r="G47" s="1" t="s">
        <v>14</v>
      </c>
      <c r="H47" s="1" t="s">
        <v>14</v>
      </c>
    </row>
    <row r="48" spans="1:8" ht="83.4" x14ac:dyDescent="0.3">
      <c r="A48" s="1" t="str">
        <f>"00097546"</f>
        <v>00097546</v>
      </c>
      <c r="B48" s="1" t="str">
        <f t="shared" si="1"/>
        <v xml:space="preserve">  </v>
      </c>
      <c r="C48" s="3" t="s">
        <v>58</v>
      </c>
      <c r="D48" s="3" t="s">
        <v>0</v>
      </c>
      <c r="E48" s="3" t="s">
        <v>53</v>
      </c>
      <c r="F48" s="1" t="s">
        <v>0</v>
      </c>
      <c r="G48" s="1" t="s">
        <v>14</v>
      </c>
      <c r="H48" s="1" t="s">
        <v>14</v>
      </c>
    </row>
    <row r="49" spans="1:8" ht="138.6" x14ac:dyDescent="0.3">
      <c r="A49" s="1" t="str">
        <f>"00097597"</f>
        <v>00097597</v>
      </c>
      <c r="B49" s="1" t="str">
        <f t="shared" si="1"/>
        <v xml:space="preserve">  </v>
      </c>
      <c r="C49" s="3" t="s">
        <v>59</v>
      </c>
      <c r="D49" s="3" t="s">
        <v>0</v>
      </c>
      <c r="E49" s="3" t="s">
        <v>12</v>
      </c>
      <c r="F49" s="1" t="s">
        <v>0</v>
      </c>
      <c r="G49" s="2">
        <v>49.28</v>
      </c>
      <c r="H49" s="2">
        <v>24.54</v>
      </c>
    </row>
    <row r="50" spans="1:8" ht="138.6" x14ac:dyDescent="0.3">
      <c r="A50" s="1" t="str">
        <f>"00097598"</f>
        <v>00097598</v>
      </c>
      <c r="B50" s="1" t="str">
        <f t="shared" si="1"/>
        <v xml:space="preserve">  </v>
      </c>
      <c r="C50" s="3" t="s">
        <v>60</v>
      </c>
      <c r="D50" s="3" t="s">
        <v>0</v>
      </c>
      <c r="E50" s="3" t="s">
        <v>12</v>
      </c>
      <c r="F50" s="1" t="s">
        <v>0</v>
      </c>
      <c r="G50" s="2">
        <v>62.6</v>
      </c>
      <c r="H50" s="2">
        <v>34.18</v>
      </c>
    </row>
    <row r="51" spans="1:8" ht="124.8" x14ac:dyDescent="0.3">
      <c r="A51" s="1" t="str">
        <f>"00097605"</f>
        <v>00097605</v>
      </c>
      <c r="B51" s="1" t="str">
        <f t="shared" si="1"/>
        <v xml:space="preserve">  </v>
      </c>
      <c r="C51" s="3" t="s">
        <v>61</v>
      </c>
      <c r="D51" s="3" t="s">
        <v>0</v>
      </c>
      <c r="E51" s="3" t="s">
        <v>32</v>
      </c>
      <c r="F51" s="1" t="s">
        <v>0</v>
      </c>
      <c r="G51" s="2">
        <v>22.2</v>
      </c>
      <c r="H51" s="2">
        <v>16.29</v>
      </c>
    </row>
    <row r="52" spans="1:8" ht="124.8" x14ac:dyDescent="0.3">
      <c r="A52" s="1" t="str">
        <f>"00097606"</f>
        <v>00097606</v>
      </c>
      <c r="B52" s="1" t="str">
        <f t="shared" si="1"/>
        <v xml:space="preserve">  </v>
      </c>
      <c r="C52" s="3" t="s">
        <v>61</v>
      </c>
      <c r="D52" s="3" t="s">
        <v>0</v>
      </c>
      <c r="E52" s="3" t="s">
        <v>32</v>
      </c>
      <c r="F52" s="1" t="s">
        <v>0</v>
      </c>
      <c r="G52" s="2">
        <v>24.42</v>
      </c>
      <c r="H52" s="2">
        <v>18.309999999999999</v>
      </c>
    </row>
    <row r="53" spans="1:8" ht="111" x14ac:dyDescent="0.3">
      <c r="A53" s="1" t="str">
        <f>"00097750"</f>
        <v>00097750</v>
      </c>
      <c r="B53" s="1" t="str">
        <f t="shared" si="1"/>
        <v xml:space="preserve">  </v>
      </c>
      <c r="C53" s="3" t="s">
        <v>62</v>
      </c>
      <c r="D53" s="3" t="s">
        <v>0</v>
      </c>
      <c r="E53" s="3" t="s">
        <v>12</v>
      </c>
      <c r="F53" s="1" t="s">
        <v>0</v>
      </c>
      <c r="G53" s="2">
        <v>42.18</v>
      </c>
      <c r="H53" s="1" t="s">
        <v>14</v>
      </c>
    </row>
    <row r="54" spans="1:8" ht="124.8" x14ac:dyDescent="0.3">
      <c r="A54" s="1" t="str">
        <f>"00097755"</f>
        <v>00097755</v>
      </c>
      <c r="B54" s="1" t="str">
        <f t="shared" si="1"/>
        <v xml:space="preserve">  </v>
      </c>
      <c r="C54" s="3" t="s">
        <v>63</v>
      </c>
      <c r="D54" s="3" t="s">
        <v>0</v>
      </c>
      <c r="E54" s="3" t="s">
        <v>12</v>
      </c>
      <c r="F54" s="1" t="s">
        <v>0</v>
      </c>
      <c r="G54" s="2">
        <v>22.2</v>
      </c>
      <c r="H54" s="1" t="s">
        <v>14</v>
      </c>
    </row>
    <row r="55" spans="1:8" ht="97.2" x14ac:dyDescent="0.3">
      <c r="A55" s="1" t="str">
        <f>"00097760"</f>
        <v>00097760</v>
      </c>
      <c r="B55" s="1" t="str">
        <f t="shared" si="1"/>
        <v xml:space="preserve">  </v>
      </c>
      <c r="C55" s="3" t="s">
        <v>64</v>
      </c>
      <c r="D55" s="3" t="s">
        <v>0</v>
      </c>
      <c r="E55" s="3" t="s">
        <v>12</v>
      </c>
      <c r="F55" s="1" t="s">
        <v>0</v>
      </c>
      <c r="G55" s="2">
        <v>32.85</v>
      </c>
      <c r="H55" s="1" t="s">
        <v>14</v>
      </c>
    </row>
    <row r="56" spans="1:8" ht="69.599999999999994" x14ac:dyDescent="0.3">
      <c r="A56" s="1" t="str">
        <f>"00097761"</f>
        <v>00097761</v>
      </c>
      <c r="B56" s="1" t="str">
        <f t="shared" si="1"/>
        <v xml:space="preserve">  </v>
      </c>
      <c r="C56" s="3" t="s">
        <v>65</v>
      </c>
      <c r="D56" s="3" t="s">
        <v>0</v>
      </c>
      <c r="E56" s="3" t="s">
        <v>12</v>
      </c>
      <c r="F56" s="1" t="s">
        <v>0</v>
      </c>
      <c r="G56" s="2">
        <v>21.31</v>
      </c>
      <c r="H56" s="1" t="s">
        <v>14</v>
      </c>
    </row>
    <row r="57" spans="1:8" ht="111" x14ac:dyDescent="0.3">
      <c r="A57" s="1" t="str">
        <f>"00097763"</f>
        <v>00097763</v>
      </c>
      <c r="B57" s="1" t="str">
        <f t="shared" si="1"/>
        <v xml:space="preserve">  </v>
      </c>
      <c r="C57" s="3" t="s">
        <v>66</v>
      </c>
      <c r="D57" s="3" t="s">
        <v>0</v>
      </c>
      <c r="E57" s="3" t="s">
        <v>12</v>
      </c>
      <c r="F57" s="1" t="s">
        <v>0</v>
      </c>
      <c r="G57" s="2">
        <v>39.51</v>
      </c>
      <c r="H57" s="1" t="s">
        <v>14</v>
      </c>
    </row>
    <row r="58" spans="1:8" ht="69.599999999999994" x14ac:dyDescent="0.3">
      <c r="A58" s="1" t="str">
        <f>"00097810"</f>
        <v>00097810</v>
      </c>
      <c r="B58" s="1" t="str">
        <f t="shared" si="1"/>
        <v xml:space="preserve">  </v>
      </c>
      <c r="C58" s="3" t="s">
        <v>67</v>
      </c>
      <c r="D58" s="3" t="s">
        <v>0</v>
      </c>
      <c r="E58" s="3" t="s">
        <v>53</v>
      </c>
      <c r="F58" s="1" t="s">
        <v>0</v>
      </c>
      <c r="G58" s="1" t="s">
        <v>14</v>
      </c>
      <c r="H58" s="1" t="s">
        <v>14</v>
      </c>
    </row>
    <row r="59" spans="1:8" ht="124.8" x14ac:dyDescent="0.3">
      <c r="A59" s="1" t="str">
        <f>"00097811"</f>
        <v>00097811</v>
      </c>
      <c r="B59" s="1" t="str">
        <f t="shared" si="1"/>
        <v xml:space="preserve">  </v>
      </c>
      <c r="C59" s="3" t="s">
        <v>68</v>
      </c>
      <c r="D59" s="3" t="s">
        <v>0</v>
      </c>
      <c r="E59" s="3" t="s">
        <v>53</v>
      </c>
      <c r="F59" s="1" t="s">
        <v>0</v>
      </c>
      <c r="G59" s="1" t="s">
        <v>14</v>
      </c>
      <c r="H59" s="1" t="s">
        <v>14</v>
      </c>
    </row>
    <row r="60" spans="1:8" ht="111" x14ac:dyDescent="0.3">
      <c r="A60" s="1" t="str">
        <f>"00097813"</f>
        <v>00097813</v>
      </c>
      <c r="B60" s="1" t="str">
        <f t="shared" si="1"/>
        <v xml:space="preserve">  </v>
      </c>
      <c r="C60" s="3" t="s">
        <v>69</v>
      </c>
      <c r="D60" s="3" t="s">
        <v>0</v>
      </c>
      <c r="E60" s="3" t="s">
        <v>53</v>
      </c>
      <c r="F60" s="1" t="s">
        <v>0</v>
      </c>
      <c r="G60" s="1" t="s">
        <v>14</v>
      </c>
      <c r="H60" s="1" t="s">
        <v>14</v>
      </c>
    </row>
    <row r="61" spans="1:8" ht="124.8" x14ac:dyDescent="0.3">
      <c r="A61" s="1" t="str">
        <f>"00097814"</f>
        <v>00097814</v>
      </c>
      <c r="B61" s="1" t="str">
        <f t="shared" si="1"/>
        <v xml:space="preserve">  </v>
      </c>
      <c r="C61" s="3" t="s">
        <v>70</v>
      </c>
      <c r="D61" s="3" t="s">
        <v>0</v>
      </c>
      <c r="E61" s="3" t="s">
        <v>53</v>
      </c>
      <c r="F61" s="1" t="s">
        <v>0</v>
      </c>
      <c r="G61" s="1" t="s">
        <v>14</v>
      </c>
      <c r="H61" s="1" t="s">
        <v>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Physical Therapy and Occupational Therapy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B089951-C4DA-4F0F-9FC6-6FC1B08A0A85}"/>
</file>

<file path=customXml/itemProps2.xml><?xml version="1.0" encoding="utf-8"?>
<ds:datastoreItem xmlns:ds="http://schemas.openxmlformats.org/officeDocument/2006/customXml" ds:itemID="{2387C142-458C-4EC6-A1EA-798C282D9B13}"/>
</file>

<file path=customXml/itemProps3.xml><?xml version="1.0" encoding="utf-8"?>
<ds:datastoreItem xmlns:ds="http://schemas.openxmlformats.org/officeDocument/2006/customXml" ds:itemID="{CF065D45-E60C-4AA0-98DD-BCD803EFCD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17_202205171301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2022-05-17T18:13:00Z</dcterms:created>
  <dcterms:modified xsi:type="dcterms:W3CDTF">2022-06-06T14:04:51Z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