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23040" windowHeight="9192"/>
  </bookViews>
  <sheets>
    <sheet name="20_202205180919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</calcChain>
</file>

<file path=xl/sharedStrings.xml><?xml version="1.0" encoding="utf-8"?>
<sst xmlns="http://schemas.openxmlformats.org/spreadsheetml/2006/main" count="331" uniqueCount="80">
  <si>
    <t xml:space="preserve"> </t>
  </si>
  <si>
    <t>NON-FACILITY</t>
  </si>
  <si>
    <t>FACILITY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</si>
  <si>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</si>
  <si>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</si>
  <si>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</si>
  <si>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</si>
  <si>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</si>
  <si>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</si>
  <si>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</si>
  <si>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</si>
  <si>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TREATMENT OF SPEECH, LANGUAGE, VOICE, COMMUNICATION, AND/OR AUDITORY PROCESSING DISORDER; INDIVIDUAL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</si>
  <si>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</si>
  <si>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GROUP TREATMENT OF SPEECH, LANGUAGE, VOICE, COMMUNICATION, AND/OR HEARING PROCESSING DISORDER                                                   </t>
  </si>
  <si>
    <t xml:space="preserve">EVALUATION OF SPEECH FLUENCY                                                                                                                    </t>
  </si>
  <si>
    <t xml:space="preserve">         </t>
  </si>
  <si>
    <t xml:space="preserve">EVALUATION OF SPEECH SOUND PRODUCTION                                                                                                           </t>
  </si>
  <si>
    <t xml:space="preserve">EVALUATION OF SPEECH SOUND PRODUCTION WITH EVALUATION OF LANGUAGE COMPREHENSION AND EXPRESSION                                                  </t>
  </si>
  <si>
    <t xml:space="preserve">BEHAVIORAL AND QUALITATIVE ANALYSIS OF VOICE AND RESONANCE                                                                                      </t>
  </si>
  <si>
    <t xml:space="preserve">TREATMENT OF SWALLOWING DYSFUNCTION AND/OR ORAL FUNCTION FOR FEEDING                                                                            </t>
  </si>
  <si>
    <t xml:space="preserve">REQUIRES DOCUMENTATION INCLUDING DR. ORDER                                                                                                      </t>
  </si>
  <si>
    <t xml:space="preserve">ASSESSMENT AND RECORDIG OF BALANCE SYSTEM DURING HOT AND COLD IRRIGATION OF BOTH EARS                                                           </t>
  </si>
  <si>
    <t xml:space="preserve">ASSESSMENT AND RECORDING OF BALANCE SYSTEM DURING IRRIGATION OF BOTH EARS                                                                       </t>
  </si>
  <si>
    <t xml:space="preserve">BASIC VESTIBULAR EVALUATION, INCLUDES SPONTANEOUS NYSTAGMUS TEST WITH ECCENTRIC                                                                 </t>
  </si>
  <si>
    <t xml:space="preserve">SPONTANEOUS NYSTAGMUS TEST, INCLUDING GAZE AND FIXATION NYSTAGMUS, WITH RECORDING                                                               </t>
  </si>
  <si>
    <t xml:space="preserve">POSITIONAL NYSTAGMUS TEST, MINIMUM OF 4 POSITIONS, WITH RECORDING                                                                               </t>
  </si>
  <si>
    <t xml:space="preserve">OPTOKINETIC NYSTAGMUS TEST, BIDIRECTIONAL, FOVEAL OR PERIPHERAL STIMULATION, WITH RECORDING (7-1-95 PRICING CORRECTED 02-26-96)                 </t>
  </si>
  <si>
    <t xml:space="preserve">OSCILLATING TRACKING TEST, WITH RECORDING                                                                                                       </t>
  </si>
  <si>
    <t xml:space="preserve">TORSION SWING TEST, WITH RECORDING 7-1-95 PRICING CORRECTED 2-26-96                                                                             </t>
  </si>
  <si>
    <t xml:space="preserve">USE OF VERTICAL ELECTRODES                                                                                                                      </t>
  </si>
  <si>
    <t xml:space="preserve">COMPUTERIZED DYNAMIC POSTUROGRAPHY                                                                                                              </t>
  </si>
  <si>
    <t xml:space="preserve">TYMPANOMETRY AND REFLEX THRESHOLD MEASUREMENTS                                                                                                  </t>
  </si>
  <si>
    <t xml:space="preserve">SCREENING TEST, PURE TONE, AIR ONLY                                                                                                             </t>
  </si>
  <si>
    <t xml:space="preserve">PURE TONE AUDIOMETRY (THRESHOLD), AIR ONLY                                                                                                      </t>
  </si>
  <si>
    <t xml:space="preserve">PURE TONE AUDIOMETRY (THRESHOLD), AIR AND BONE                                                                                                  </t>
  </si>
  <si>
    <t xml:space="preserve">SPEECH AUDIOMETRY THRESHOLD;                                                                                                                    </t>
  </si>
  <si>
    <t xml:space="preserve">WITH SPEECH RECOGNITION                                                                                                                         </t>
  </si>
  <si>
    <t xml:space="preserve">COMPREHENSIVE AUDIOMETRY THRESHOLD EVAL &amp; SPEEC RECOG                                                                                           </t>
  </si>
  <si>
    <t>EVOKED OTOACOUSTIC EMISSIONS, SCREENING (QUALITATIVE MEASUREMENT OF DISTORTION  PRODUCT OR TRANSIENT EVOKED OTOACOUSTIC EMISSIONS), AUTOMATED AN</t>
  </si>
  <si>
    <t xml:space="preserve">LOUDNESS BALANCE TEST, ALTERNATE BINAURAL OR MONAURAL                                                                                           </t>
  </si>
  <si>
    <t xml:space="preserve">TONE DECAY TEST                                                                                                                                 </t>
  </si>
  <si>
    <t xml:space="preserve">STENGER TEST, PURE TONE                                                                                                                         </t>
  </si>
  <si>
    <t xml:space="preserve">TYMPANOMETRY (IMPEDANCE TESTING)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</si>
  <si>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</si>
  <si>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ACOUSTIC REFLEX TESTING; THRESHOLD                                                                                                              </t>
  </si>
  <si>
    <t xml:space="preserve">ACOUSTIC IMMITTANCE TESTING, INCLUDES TYMPANOMETRY (IMPEDANCE TESTING), ACOUSTIC REFLEX THRESHOLD TESTING, AND ACOUSTIC REFLEX DECAY TES        </t>
  </si>
  <si>
    <t xml:space="preserve">FILTERED SPEECH TEST                                                                                                                            </t>
  </si>
  <si>
    <t xml:space="preserve">STAGGERED SPONDAIC WORD TEST                                                                                                                    </t>
  </si>
  <si>
    <t xml:space="preserve">SENSORINEURAL ACUITY LEVEL TEST                                                                                                                 </t>
  </si>
  <si>
    <t xml:space="preserve">SYNTHETIC SENTENCE IDENTIFICATION TEST                                                                                                          </t>
  </si>
  <si>
    <t xml:space="preserve">STENGER TEST, SPEECH                                                                                                                            </t>
  </si>
  <si>
    <t xml:space="preserve">VISUAL REINFORCEMENT AUDIOMETRY (VRA)                                                                                                           </t>
  </si>
  <si>
    <t xml:space="preserve">CONDITIONING PLAY AUDIOMETRY                                                                                                                    </t>
  </si>
  <si>
    <t xml:space="preserve">SELECT PICTURE AUDIOMETRY                                                                                                                       </t>
  </si>
  <si>
    <t xml:space="preserve">ELECTROCOCHLEOGRAPHY                                                                                                                            </t>
  </si>
  <si>
    <t>DISTORTION PRODUCT EVOKED OTOACOUSTIC EMISSIONS; LIMITED EVALUATION (TO CONFIRM THE PRESENCE OR ABSENCE OF HEARING DISORDER, 3-6 FREQUENCIES) OR</t>
  </si>
  <si>
    <t xml:space="preserve">DISTORTION PRODUCT EVOKED OTOACOUSTIC EMISSIONS; COMPREHENSIVE DIAGNOSTIC EVALUATION (QUANTITATIVE ANALYSIS OF OUTER HAIR CELL FUNCTION BY      </t>
  </si>
  <si>
    <t xml:space="preserve">HEARING AID EXAMINATION AND SELECTION; MONAURAL                                                                                                 </t>
  </si>
  <si>
    <t xml:space="preserve">BINAURAL                                                                                                                                        </t>
  </si>
  <si>
    <t xml:space="preserve">HEARING AID CHECK; MONAURAL                                                                                                                     </t>
  </si>
  <si>
    <t xml:space="preserve">BINAURAL (INTERNAL PRICING PRIOR TO 1-1-91. ENTERED 3-1-91)                                                                                     </t>
  </si>
  <si>
    <t xml:space="preserve">ELECTROACOUSTIC EVALUATION FOR HEARING AID; MONAURAL                                                                                            </t>
  </si>
  <si>
    <t xml:space="preserve">BINAURAL (INTERNAL PRICING PRIOR TO 1-1-91 ENTERED 2-2-91)                                                                                      </t>
  </si>
  <si>
    <t xml:space="preserve">EAR PROTECTOR ATTENUATION MEASUREMENTS                                                                                                          </t>
  </si>
  <si>
    <t xml:space="preserve">EVALUATION FOR USE AND/OR FITTING OF VOICE PROSTHETIC DEVICE TO SUPPLEMENT ORAL SPEECH                                                          </t>
  </si>
  <si>
    <t xml:space="preserve">DIAGNOSTIC ANALYSIS OF COCHLEAR IMPLANT, PATIENT UNDER 7 YEARS OF AGE;WITH PROGRAMMING                                                          </t>
  </si>
  <si>
    <t xml:space="preserve">DIAGNOSTIC ANALYSIS OF COCHLEAR IMPLANT, PATIENT UNDER 7 YEARS OF AGE;SUBSEQUENT REPROGRAMMING                                                  </t>
  </si>
  <si>
    <t xml:space="preserve">DIAGNOSTIC ANALYSIS OF COCHLEAR IMPLANT, AGE 7 YEARS OR OLDER; WITH PROGRAMMING                                                                 </t>
  </si>
  <si>
    <t xml:space="preserve">DIAGNOSTIC ANALYSIS OF COCHLEAR IMPLANT, AGE 7 YEARS OR OLDER; SUBSEQUENT REPROGRAMMING                                                         </t>
  </si>
  <si>
    <t xml:space="preserve">EVALUATION FOR PRESCRIPTION FOR SPEECH-GENERATING AUGMENTATIVE AND ALTERNATIVE  COMMUNICATION DEVICE, FACE-TO-FACE WITH THE PATIENT; FIRST HOUR </t>
  </si>
  <si>
    <t xml:space="preserve">EVALUATION FOR PRESCRIPTION FOR SPEECH-GENERATING AUGMENTATIVE AND ALTERNATIVE (LIST SEP. IN ADD.TO CODE FOR PRIMARY PROC.)(30 MIN UNIT OF SVS) </t>
  </si>
  <si>
    <t xml:space="preserve">THERAPEUTIC SERVICES FOR THE USE OF SPEECH-GENERATING DEVICE, INCLUDING PROGRAMMING AND MODIFICATION                                            </t>
  </si>
  <si>
    <t xml:space="preserve">EVALUATION OF ORAL AND PHARYNGEAL SWALLOWING FUNCTION                                                                                           </t>
  </si>
  <si>
    <t xml:space="preserve">MEDICAL REVIEW REQUIRED                                                                                                                         </t>
  </si>
  <si>
    <t xml:space="preserve">MOTION FLUOROSCOPIC EVALUATION OF SWALLOWING FUNCTION BY CINE OR VIDEO RECORDING                                                                </t>
  </si>
  <si>
    <t xml:space="preserve">UNLISTED OTORHINOLARYNGOLOGICAL SERVICE OR PROCEDURE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</si>
  <si>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</si>
  <si>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>THERAPEUTIC INTERVENTIONS THAT FOCUS ON COGNITIVE FUNCTION (EG, ATTENTION,      MEMORY, REASONING, EXECUTIVE FUNCTION, PROBLEM SOLVING, AND/OR P</t>
  </si>
  <si>
    <t>471-000-523</t>
  </si>
  <si>
    <t>NEBRASKA MEDICAID FEE SCHEDULE,  SP-A  JULY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</si>
</sst>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N6" sqref="N6"/>
    </sheetView>
  </sheetViews>
  <sheetFormatPr defaultRowHeight="14.4" x14ac:dyDescent="0.3"/>
  <cols>
    <col min="1" max="1" width="10.44140625" customWidth="1"/>
    <col min="2" max="2" width="5.44140625" customWidth="1"/>
    <col min="3" max="3" width="24.88671875" customWidth="1"/>
    <col min="4" max="4" width="4.5546875" customWidth="1"/>
    <col min="5" max="5" width="24.109375" customWidth="1"/>
    <col min="6" max="6" width="8" customWidth="1"/>
    <col min="7" max="7" width="17.33203125" customWidth="1"/>
    <col min="8" max="8" width="14.33203125" customWidth="1"/>
  </cols>
  <sheetData>
    <row r="1" spans="1:8" x14ac:dyDescent="0.3">
      <c r="A1" s="4"/>
      <c r="B1" s="1" t="s">
        <v>79</v>
      </c>
      <c r="C1" s="1"/>
      <c r="D1" s="1"/>
      <c r="E1" s="1"/>
      <c r="F1" s="1"/>
      <c r="G1" s="1"/>
      <c r="H1" s="1"/>
    </row>
    <row r="2" spans="1:8" x14ac:dyDescent="0.3">
      <c r="A2" s="1"/>
      <c r="B2" s="1" t="s">
        <v>78</v>
      </c>
      <c r="C2" s="1"/>
      <c r="D2" s="1"/>
      <c r="E2" s="1"/>
      <c r="F2" s="1"/>
      <c r="G2" s="1"/>
      <c r="H2" s="1"/>
    </row>
    <row r="3" spans="1:8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  <c r="H3" s="1" t="s">
        <v>2</v>
      </c>
    </row>
    <row r="4" spans="1:8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</row>
    <row r="5" spans="1:8" ht="111" x14ac:dyDescent="0.3">
      <c r="A5" s="1" t="str">
        <f>"00092507"</f>
        <v>00092507</v>
      </c>
      <c r="B5" s="1" t="str">
        <f t="shared" ref="B5:B45" si="0">"  "</f>
        <v xml:space="preserve">  </v>
      </c>
      <c r="C5" s="3" t="s">
        <v>11</v>
      </c>
      <c r="D5" s="3" t="s">
        <v>0</v>
      </c>
      <c r="E5" s="3" t="s">
        <v>12</v>
      </c>
      <c r="F5" s="1" t="s">
        <v>0</v>
      </c>
      <c r="G5" s="2">
        <v>39.96</v>
      </c>
      <c r="H5" s="2">
        <v>16.66</v>
      </c>
    </row>
    <row r="6" spans="1:8" ht="97.2" x14ac:dyDescent="0.3">
      <c r="A6" s="1" t="str">
        <f>"00092508"</f>
        <v>00092508</v>
      </c>
      <c r="B6" s="1" t="str">
        <f t="shared" si="0"/>
        <v xml:space="preserve">  </v>
      </c>
      <c r="C6" s="3" t="s">
        <v>13</v>
      </c>
      <c r="D6" s="3" t="s">
        <v>0</v>
      </c>
      <c r="E6" s="3" t="s">
        <v>12</v>
      </c>
      <c r="F6" s="1" t="s">
        <v>0</v>
      </c>
      <c r="G6" s="2">
        <v>19.98</v>
      </c>
      <c r="H6" s="2">
        <v>8.81</v>
      </c>
    </row>
    <row r="7" spans="1:8" ht="28.2" x14ac:dyDescent="0.3">
      <c r="A7" s="1" t="str">
        <f>"00092521"</f>
        <v>00092521</v>
      </c>
      <c r="B7" s="1" t="str">
        <f t="shared" si="0"/>
        <v xml:space="preserve">  </v>
      </c>
      <c r="C7" s="3" t="s">
        <v>14</v>
      </c>
      <c r="D7" s="3" t="s">
        <v>0</v>
      </c>
      <c r="E7" s="3" t="s">
        <v>12</v>
      </c>
      <c r="F7" s="1" t="s">
        <v>0</v>
      </c>
      <c r="G7" s="2">
        <v>114.41</v>
      </c>
      <c r="H7" s="1" t="s">
        <v>15</v>
      </c>
    </row>
    <row r="8" spans="1:8" ht="42" x14ac:dyDescent="0.3">
      <c r="A8" s="1" t="str">
        <f>"00092522"</f>
        <v>00092522</v>
      </c>
      <c r="B8" s="1" t="str">
        <f t="shared" si="0"/>
        <v xml:space="preserve">  </v>
      </c>
      <c r="C8" s="3" t="s">
        <v>16</v>
      </c>
      <c r="D8" s="3" t="s">
        <v>0</v>
      </c>
      <c r="E8" s="3" t="s">
        <v>12</v>
      </c>
      <c r="F8" s="1" t="s">
        <v>0</v>
      </c>
      <c r="G8" s="2">
        <v>97.86</v>
      </c>
      <c r="H8" s="1" t="s">
        <v>15</v>
      </c>
    </row>
    <row r="9" spans="1:8" ht="97.2" x14ac:dyDescent="0.3">
      <c r="A9" s="1" t="str">
        <f>"00092523"</f>
        <v>00092523</v>
      </c>
      <c r="B9" s="1" t="str">
        <f t="shared" si="0"/>
        <v xml:space="preserve">  </v>
      </c>
      <c r="C9" s="3" t="s">
        <v>17</v>
      </c>
      <c r="D9" s="3" t="s">
        <v>0</v>
      </c>
      <c r="E9" s="3" t="s">
        <v>12</v>
      </c>
      <c r="F9" s="1" t="s">
        <v>0</v>
      </c>
      <c r="G9" s="2">
        <v>198.69</v>
      </c>
      <c r="H9" s="1" t="s">
        <v>15</v>
      </c>
    </row>
    <row r="10" spans="1:8" ht="55.8" x14ac:dyDescent="0.3">
      <c r="A10" s="1" t="str">
        <f>"00092524"</f>
        <v>00092524</v>
      </c>
      <c r="B10" s="1" t="str">
        <f t="shared" si="0"/>
        <v xml:space="preserve">  </v>
      </c>
      <c r="C10" s="3" t="s">
        <v>18</v>
      </c>
      <c r="D10" s="3" t="s">
        <v>0</v>
      </c>
      <c r="E10" s="3" t="s">
        <v>12</v>
      </c>
      <c r="F10" s="1" t="s">
        <v>0</v>
      </c>
      <c r="G10" s="2">
        <v>94.61</v>
      </c>
      <c r="H10" s="1" t="s">
        <v>15</v>
      </c>
    </row>
    <row r="11" spans="1:8" ht="69.599999999999994" x14ac:dyDescent="0.3">
      <c r="A11" s="1" t="str">
        <f>"00092526"</f>
        <v>00092526</v>
      </c>
      <c r="B11" s="1" t="str">
        <f t="shared" si="0"/>
        <v xml:space="preserve">  </v>
      </c>
      <c r="C11" s="3" t="s">
        <v>19</v>
      </c>
      <c r="D11" s="3" t="s">
        <v>0</v>
      </c>
      <c r="E11" s="3" t="s">
        <v>20</v>
      </c>
      <c r="F11" s="1" t="s">
        <v>0</v>
      </c>
      <c r="G11" s="2">
        <v>48.84</v>
      </c>
      <c r="H11" s="2">
        <v>29.49</v>
      </c>
    </row>
    <row r="12" spans="1:8" ht="83.4" x14ac:dyDescent="0.3">
      <c r="A12" s="1" t="str">
        <f>"00092537"</f>
        <v>00092537</v>
      </c>
      <c r="B12" s="1" t="str">
        <f t="shared" si="0"/>
        <v xml:space="preserve">  </v>
      </c>
      <c r="C12" s="3" t="s">
        <v>21</v>
      </c>
      <c r="D12" s="3" t="s">
        <v>0</v>
      </c>
      <c r="E12" s="3" t="s">
        <v>12</v>
      </c>
      <c r="F12" s="1" t="s">
        <v>0</v>
      </c>
      <c r="G12" s="2">
        <v>36.4</v>
      </c>
      <c r="H12" s="1" t="s">
        <v>15</v>
      </c>
    </row>
    <row r="13" spans="1:8" ht="69.599999999999994" x14ac:dyDescent="0.3">
      <c r="A13" s="1" t="str">
        <f>"00092538"</f>
        <v>00092538</v>
      </c>
      <c r="B13" s="1" t="str">
        <f t="shared" si="0"/>
        <v xml:space="preserve">  </v>
      </c>
      <c r="C13" s="3" t="s">
        <v>22</v>
      </c>
      <c r="D13" s="3" t="s">
        <v>0</v>
      </c>
      <c r="E13" s="3" t="s">
        <v>12</v>
      </c>
      <c r="F13" s="1" t="s">
        <v>0</v>
      </c>
      <c r="G13" s="2">
        <v>18.64</v>
      </c>
      <c r="H13" s="1" t="s">
        <v>15</v>
      </c>
    </row>
    <row r="14" spans="1:8" ht="69.599999999999994" x14ac:dyDescent="0.3">
      <c r="A14" s="1" t="str">
        <f>"00092540"</f>
        <v>00092540</v>
      </c>
      <c r="B14" s="1" t="str">
        <f t="shared" si="0"/>
        <v xml:space="preserve">  </v>
      </c>
      <c r="C14" s="3" t="s">
        <v>23</v>
      </c>
      <c r="D14" s="3" t="s">
        <v>0</v>
      </c>
      <c r="E14" s="3" t="s">
        <v>12</v>
      </c>
      <c r="F14" s="1" t="s">
        <v>0</v>
      </c>
      <c r="G14" s="2">
        <v>151.4</v>
      </c>
      <c r="H14" s="1" t="s">
        <v>15</v>
      </c>
    </row>
    <row r="15" spans="1:8" ht="69.599999999999994" x14ac:dyDescent="0.3">
      <c r="A15" s="1" t="str">
        <f>"00092541"</f>
        <v>00092541</v>
      </c>
      <c r="B15" s="1" t="str">
        <f t="shared" si="0"/>
        <v xml:space="preserve">  </v>
      </c>
      <c r="C15" s="3" t="s">
        <v>24</v>
      </c>
      <c r="D15" s="3" t="s">
        <v>0</v>
      </c>
      <c r="E15" s="3" t="s">
        <v>12</v>
      </c>
      <c r="F15" s="1" t="s">
        <v>0</v>
      </c>
      <c r="G15" s="2">
        <v>44.4</v>
      </c>
      <c r="H15" s="1" t="s">
        <v>15</v>
      </c>
    </row>
    <row r="16" spans="1:8" ht="69.599999999999994" x14ac:dyDescent="0.3">
      <c r="A16" s="1" t="str">
        <f>"00092542"</f>
        <v>00092542</v>
      </c>
      <c r="B16" s="1" t="str">
        <f t="shared" si="0"/>
        <v xml:space="preserve">  </v>
      </c>
      <c r="C16" s="3" t="s">
        <v>25</v>
      </c>
      <c r="D16" s="3" t="s">
        <v>0</v>
      </c>
      <c r="E16" s="3" t="s">
        <v>12</v>
      </c>
      <c r="F16" s="1" t="s">
        <v>0</v>
      </c>
      <c r="G16" s="2">
        <v>53.28</v>
      </c>
      <c r="H16" s="1" t="s">
        <v>15</v>
      </c>
    </row>
    <row r="17" spans="1:8" ht="124.8" x14ac:dyDescent="0.3">
      <c r="A17" s="1" t="str">
        <f>"00092544"</f>
        <v>00092544</v>
      </c>
      <c r="B17" s="1" t="str">
        <f t="shared" si="0"/>
        <v xml:space="preserve">  </v>
      </c>
      <c r="C17" s="3" t="s">
        <v>26</v>
      </c>
      <c r="D17" s="3" t="s">
        <v>0</v>
      </c>
      <c r="E17" s="3" t="s">
        <v>12</v>
      </c>
      <c r="F17" s="1" t="s">
        <v>0</v>
      </c>
      <c r="G17" s="2">
        <v>31.96</v>
      </c>
      <c r="H17" s="1" t="s">
        <v>15</v>
      </c>
    </row>
    <row r="18" spans="1:8" ht="42" x14ac:dyDescent="0.3">
      <c r="A18" s="1" t="str">
        <f>"00092545"</f>
        <v>00092545</v>
      </c>
      <c r="B18" s="1" t="str">
        <f t="shared" si="0"/>
        <v xml:space="preserve">  </v>
      </c>
      <c r="C18" s="3" t="s">
        <v>27</v>
      </c>
      <c r="D18" s="3" t="s">
        <v>0</v>
      </c>
      <c r="E18" s="3" t="s">
        <v>12</v>
      </c>
      <c r="F18" s="1" t="s">
        <v>0</v>
      </c>
      <c r="G18" s="2">
        <v>31.08</v>
      </c>
      <c r="H18" s="1" t="s">
        <v>15</v>
      </c>
    </row>
    <row r="19" spans="1:8" ht="55.8" x14ac:dyDescent="0.3">
      <c r="A19" s="1" t="str">
        <f>"00092546"</f>
        <v>00092546</v>
      </c>
      <c r="B19" s="1" t="str">
        <f t="shared" si="0"/>
        <v xml:space="preserve">  </v>
      </c>
      <c r="C19" s="3" t="s">
        <v>28</v>
      </c>
      <c r="D19" s="3" t="s">
        <v>0</v>
      </c>
      <c r="E19" s="3" t="s">
        <v>12</v>
      </c>
      <c r="F19" s="1" t="s">
        <v>0</v>
      </c>
      <c r="G19" s="2">
        <v>87.46</v>
      </c>
      <c r="H19" s="1" t="s">
        <v>15</v>
      </c>
    </row>
    <row r="20" spans="1:8" ht="28.2" x14ac:dyDescent="0.3">
      <c r="A20" s="1" t="str">
        <f>"00092547"</f>
        <v>00092547</v>
      </c>
      <c r="B20" s="1" t="str">
        <f t="shared" si="0"/>
        <v xml:space="preserve">  </v>
      </c>
      <c r="C20" s="3" t="s">
        <v>29</v>
      </c>
      <c r="D20" s="3" t="s">
        <v>0</v>
      </c>
      <c r="E20" s="3" t="s">
        <v>12</v>
      </c>
      <c r="F20" s="1" t="s">
        <v>0</v>
      </c>
      <c r="G20" s="2">
        <v>9.76</v>
      </c>
      <c r="H20" s="1" t="s">
        <v>15</v>
      </c>
    </row>
    <row r="21" spans="1:8" ht="42" x14ac:dyDescent="0.3">
      <c r="A21" s="1" t="str">
        <f>"00092548"</f>
        <v>00092548</v>
      </c>
      <c r="B21" s="1" t="str">
        <f t="shared" si="0"/>
        <v xml:space="preserve">  </v>
      </c>
      <c r="C21" s="3" t="s">
        <v>30</v>
      </c>
      <c r="D21" s="3" t="s">
        <v>0</v>
      </c>
      <c r="E21" s="3" t="s">
        <v>12</v>
      </c>
      <c r="F21" s="1" t="s">
        <v>0</v>
      </c>
      <c r="G21" s="2">
        <v>97.68</v>
      </c>
      <c r="H21" s="1" t="s">
        <v>15</v>
      </c>
    </row>
    <row r="22" spans="1:8" ht="42" x14ac:dyDescent="0.3">
      <c r="A22" s="1" t="str">
        <f>"00092550"</f>
        <v>00092550</v>
      </c>
      <c r="B22" s="1" t="str">
        <f t="shared" si="0"/>
        <v xml:space="preserve">  </v>
      </c>
      <c r="C22" s="3" t="s">
        <v>31</v>
      </c>
      <c r="D22" s="3" t="s">
        <v>0</v>
      </c>
      <c r="E22" s="3" t="s">
        <v>12</v>
      </c>
      <c r="F22" s="1" t="s">
        <v>0</v>
      </c>
      <c r="G22" s="2">
        <v>15.54</v>
      </c>
      <c r="H22" s="1" t="s">
        <v>15</v>
      </c>
    </row>
    <row r="23" spans="1:8" ht="28.2" x14ac:dyDescent="0.3">
      <c r="A23" s="1" t="str">
        <f>"00092551"</f>
        <v>00092551</v>
      </c>
      <c r="B23" s="1" t="str">
        <f t="shared" si="0"/>
        <v xml:space="preserve">  </v>
      </c>
      <c r="C23" s="3" t="s">
        <v>32</v>
      </c>
      <c r="D23" s="3" t="s">
        <v>0</v>
      </c>
      <c r="E23" s="3" t="s">
        <v>12</v>
      </c>
      <c r="F23" s="1" t="s">
        <v>0</v>
      </c>
      <c r="G23" s="2">
        <v>15.54</v>
      </c>
      <c r="H23" s="1" t="s">
        <v>15</v>
      </c>
    </row>
    <row r="24" spans="1:8" ht="55.8" x14ac:dyDescent="0.3">
      <c r="A24" s="1" t="str">
        <f>"00092552"</f>
        <v>00092552</v>
      </c>
      <c r="B24" s="1" t="str">
        <f t="shared" si="0"/>
        <v xml:space="preserve">  </v>
      </c>
      <c r="C24" s="3" t="s">
        <v>33</v>
      </c>
      <c r="D24" s="3" t="s">
        <v>0</v>
      </c>
      <c r="E24" s="3" t="s">
        <v>12</v>
      </c>
      <c r="F24" s="1" t="s">
        <v>0</v>
      </c>
      <c r="G24" s="2">
        <v>15.54</v>
      </c>
      <c r="H24" s="1" t="s">
        <v>15</v>
      </c>
    </row>
    <row r="25" spans="1:8" ht="55.8" x14ac:dyDescent="0.3">
      <c r="A25" s="1" t="str">
        <f>"00092553"</f>
        <v>00092553</v>
      </c>
      <c r="B25" s="1" t="str">
        <f t="shared" si="0"/>
        <v xml:space="preserve">  </v>
      </c>
      <c r="C25" s="3" t="s">
        <v>34</v>
      </c>
      <c r="D25" s="3" t="s">
        <v>0</v>
      </c>
      <c r="E25" s="3" t="s">
        <v>12</v>
      </c>
      <c r="F25" s="1" t="s">
        <v>0</v>
      </c>
      <c r="G25" s="2">
        <v>22.2</v>
      </c>
      <c r="H25" s="1" t="s">
        <v>15</v>
      </c>
    </row>
    <row r="26" spans="1:8" ht="28.2" x14ac:dyDescent="0.3">
      <c r="A26" s="1" t="str">
        <f>"00092555"</f>
        <v>00092555</v>
      </c>
      <c r="B26" s="1" t="str">
        <f t="shared" si="0"/>
        <v xml:space="preserve">  </v>
      </c>
      <c r="C26" s="3" t="s">
        <v>35</v>
      </c>
      <c r="D26" s="3" t="s">
        <v>0</v>
      </c>
      <c r="E26" s="3" t="s">
        <v>12</v>
      </c>
      <c r="F26" s="1" t="s">
        <v>0</v>
      </c>
      <c r="G26" s="2">
        <v>11.1</v>
      </c>
      <c r="H26" s="1" t="s">
        <v>15</v>
      </c>
    </row>
    <row r="27" spans="1:8" ht="28.2" x14ac:dyDescent="0.3">
      <c r="A27" s="1" t="str">
        <f>"00092556"</f>
        <v>00092556</v>
      </c>
      <c r="B27" s="1" t="str">
        <f t="shared" si="0"/>
        <v xml:space="preserve">  </v>
      </c>
      <c r="C27" s="3" t="s">
        <v>36</v>
      </c>
      <c r="D27" s="3" t="s">
        <v>0</v>
      </c>
      <c r="E27" s="3" t="s">
        <v>12</v>
      </c>
      <c r="F27" s="1" t="s">
        <v>0</v>
      </c>
      <c r="G27" s="2">
        <v>22.2</v>
      </c>
      <c r="H27" s="1" t="s">
        <v>15</v>
      </c>
    </row>
    <row r="28" spans="1:8" ht="55.8" x14ac:dyDescent="0.3">
      <c r="A28" s="1" t="str">
        <f>"00092557"</f>
        <v>00092557</v>
      </c>
      <c r="B28" s="1" t="str">
        <f t="shared" si="0"/>
        <v xml:space="preserve">  </v>
      </c>
      <c r="C28" s="3" t="s">
        <v>37</v>
      </c>
      <c r="D28" s="3" t="s">
        <v>0</v>
      </c>
      <c r="E28" s="3" t="s">
        <v>12</v>
      </c>
      <c r="F28" s="1" t="s">
        <v>0</v>
      </c>
      <c r="G28" s="2">
        <v>48.84</v>
      </c>
      <c r="H28" s="2">
        <v>45.37</v>
      </c>
    </row>
    <row r="29" spans="1:8" ht="138.6" x14ac:dyDescent="0.3">
      <c r="A29" s="1" t="str">
        <f>"00092558"</f>
        <v>00092558</v>
      </c>
      <c r="B29" s="1" t="str">
        <f t="shared" si="0"/>
        <v xml:space="preserve">  </v>
      </c>
      <c r="C29" s="3" t="s">
        <v>38</v>
      </c>
      <c r="D29" s="3" t="s">
        <v>0</v>
      </c>
      <c r="E29" s="3" t="s">
        <v>12</v>
      </c>
      <c r="F29" s="1" t="s">
        <v>0</v>
      </c>
      <c r="G29" s="2">
        <v>17.760000000000002</v>
      </c>
      <c r="H29" s="1" t="s">
        <v>15</v>
      </c>
    </row>
    <row r="30" spans="1:8" ht="55.8" x14ac:dyDescent="0.3">
      <c r="A30" s="1" t="str">
        <f>"00092562"</f>
        <v>00092562</v>
      </c>
      <c r="B30" s="1" t="str">
        <f t="shared" si="0"/>
        <v xml:space="preserve">  </v>
      </c>
      <c r="C30" s="3" t="s">
        <v>39</v>
      </c>
      <c r="D30" s="3" t="s">
        <v>0</v>
      </c>
      <c r="E30" s="3" t="s">
        <v>12</v>
      </c>
      <c r="F30" s="1" t="s">
        <v>0</v>
      </c>
      <c r="G30" s="2">
        <v>34.18</v>
      </c>
      <c r="H30" s="1" t="s">
        <v>15</v>
      </c>
    </row>
    <row r="31" spans="1:8" x14ac:dyDescent="0.3">
      <c r="A31" s="1" t="str">
        <f>"00092563"</f>
        <v>00092563</v>
      </c>
      <c r="B31" s="1" t="str">
        <f t="shared" si="0"/>
        <v xml:space="preserve">  </v>
      </c>
      <c r="C31" s="3" t="s">
        <v>40</v>
      </c>
      <c r="D31" s="3" t="s">
        <v>0</v>
      </c>
      <c r="E31" s="3" t="s">
        <v>12</v>
      </c>
      <c r="F31" s="1" t="s">
        <v>0</v>
      </c>
      <c r="G31" s="2">
        <v>24.86</v>
      </c>
      <c r="H31" s="1" t="s">
        <v>15</v>
      </c>
    </row>
    <row r="32" spans="1:8" ht="28.2" x14ac:dyDescent="0.3">
      <c r="A32" s="1" t="str">
        <f>"00092565"</f>
        <v>00092565</v>
      </c>
      <c r="B32" s="1" t="str">
        <f t="shared" si="0"/>
        <v xml:space="preserve">  </v>
      </c>
      <c r="C32" s="3" t="s">
        <v>41</v>
      </c>
      <c r="D32" s="3" t="s">
        <v>0</v>
      </c>
      <c r="E32" s="3" t="s">
        <v>12</v>
      </c>
      <c r="F32" s="1" t="s">
        <v>0</v>
      </c>
      <c r="G32" s="2">
        <v>6.66</v>
      </c>
      <c r="H32" s="1" t="s">
        <v>15</v>
      </c>
    </row>
    <row r="33" spans="1:8" ht="28.2" x14ac:dyDescent="0.3">
      <c r="A33" s="1" t="str">
        <f>"00092567"</f>
        <v>00092567</v>
      </c>
      <c r="B33" s="1" t="str">
        <f t="shared" si="0"/>
        <v xml:space="preserve">  </v>
      </c>
      <c r="C33" s="3" t="s">
        <v>42</v>
      </c>
      <c r="D33" s="3" t="s">
        <v>0</v>
      </c>
      <c r="E33" s="3" t="s">
        <v>43</v>
      </c>
      <c r="F33" s="1" t="s">
        <v>0</v>
      </c>
      <c r="G33" s="2">
        <v>11.1</v>
      </c>
      <c r="H33" s="2">
        <v>12.84</v>
      </c>
    </row>
    <row r="34" spans="1:8" ht="28.2" x14ac:dyDescent="0.3">
      <c r="A34" s="1" t="str">
        <f>"00092568"</f>
        <v>00092568</v>
      </c>
      <c r="B34" s="1" t="str">
        <f t="shared" si="0"/>
        <v xml:space="preserve">  </v>
      </c>
      <c r="C34" s="3" t="s">
        <v>44</v>
      </c>
      <c r="D34" s="3" t="s">
        <v>0</v>
      </c>
      <c r="E34" s="3" t="s">
        <v>12</v>
      </c>
      <c r="F34" s="1" t="s">
        <v>0</v>
      </c>
      <c r="G34" s="2">
        <v>8.8800000000000008</v>
      </c>
      <c r="H34" s="1" t="s">
        <v>15</v>
      </c>
    </row>
    <row r="35" spans="1:8" ht="111" x14ac:dyDescent="0.3">
      <c r="A35" s="1" t="str">
        <f>"00092570"</f>
        <v>00092570</v>
      </c>
      <c r="B35" s="1" t="str">
        <f t="shared" si="0"/>
        <v xml:space="preserve">  </v>
      </c>
      <c r="C35" s="3" t="s">
        <v>45</v>
      </c>
      <c r="D35" s="3" t="s">
        <v>0</v>
      </c>
      <c r="E35" s="3" t="s">
        <v>43</v>
      </c>
      <c r="F35" s="1" t="s">
        <v>0</v>
      </c>
      <c r="G35" s="2">
        <v>17.760000000000002</v>
      </c>
      <c r="H35" s="2">
        <v>16.739999999999998</v>
      </c>
    </row>
    <row r="36" spans="1:8" ht="28.2" x14ac:dyDescent="0.3">
      <c r="A36" s="1" t="str">
        <f>"00092571"</f>
        <v>00092571</v>
      </c>
      <c r="B36" s="1" t="str">
        <f t="shared" si="0"/>
        <v xml:space="preserve">  </v>
      </c>
      <c r="C36" s="3" t="s">
        <v>46</v>
      </c>
      <c r="D36" s="3" t="s">
        <v>0</v>
      </c>
      <c r="E36" s="3" t="s">
        <v>12</v>
      </c>
      <c r="F36" s="1" t="s">
        <v>0</v>
      </c>
      <c r="G36" s="2">
        <v>19.98</v>
      </c>
      <c r="H36" s="1" t="s">
        <v>15</v>
      </c>
    </row>
    <row r="37" spans="1:8" ht="28.2" x14ac:dyDescent="0.3">
      <c r="A37" s="1" t="str">
        <f>"00092572"</f>
        <v>00092572</v>
      </c>
      <c r="B37" s="1" t="str">
        <f t="shared" si="0"/>
        <v xml:space="preserve">  </v>
      </c>
      <c r="C37" s="3" t="s">
        <v>47</v>
      </c>
      <c r="D37" s="3" t="s">
        <v>0</v>
      </c>
      <c r="E37" s="3" t="s">
        <v>12</v>
      </c>
      <c r="F37" s="1" t="s">
        <v>0</v>
      </c>
      <c r="G37" s="2">
        <v>38.619999999999997</v>
      </c>
      <c r="H37" s="1" t="s">
        <v>15</v>
      </c>
    </row>
    <row r="38" spans="1:8" ht="28.2" x14ac:dyDescent="0.3">
      <c r="A38" s="1" t="str">
        <f>"00092575"</f>
        <v>00092575</v>
      </c>
      <c r="B38" s="1" t="str">
        <f t="shared" si="0"/>
        <v xml:space="preserve">  </v>
      </c>
      <c r="C38" s="3" t="s">
        <v>48</v>
      </c>
      <c r="D38" s="3" t="s">
        <v>0</v>
      </c>
      <c r="E38" s="3" t="s">
        <v>12</v>
      </c>
      <c r="F38" s="1" t="s">
        <v>0</v>
      </c>
      <c r="G38" s="2">
        <v>52.39</v>
      </c>
      <c r="H38" s="1" t="s">
        <v>15</v>
      </c>
    </row>
    <row r="39" spans="1:8" ht="28.2" x14ac:dyDescent="0.3">
      <c r="A39" s="1" t="str">
        <f>"00092576"</f>
        <v>00092576</v>
      </c>
      <c r="B39" s="1" t="str">
        <f t="shared" si="0"/>
        <v xml:space="preserve">  </v>
      </c>
      <c r="C39" s="3" t="s">
        <v>49</v>
      </c>
      <c r="D39" s="3" t="s">
        <v>0</v>
      </c>
      <c r="E39" s="3" t="s">
        <v>12</v>
      </c>
      <c r="F39" s="1" t="s">
        <v>0</v>
      </c>
      <c r="G39" s="2">
        <v>27.52</v>
      </c>
      <c r="H39" s="1" t="s">
        <v>15</v>
      </c>
    </row>
    <row r="40" spans="1:8" ht="28.2" x14ac:dyDescent="0.3">
      <c r="A40" s="1" t="str">
        <f>"00092577"</f>
        <v>00092577</v>
      </c>
      <c r="B40" s="1" t="str">
        <f t="shared" si="0"/>
        <v xml:space="preserve">  </v>
      </c>
      <c r="C40" s="3" t="s">
        <v>50</v>
      </c>
      <c r="D40" s="3" t="s">
        <v>0</v>
      </c>
      <c r="E40" s="3" t="s">
        <v>12</v>
      </c>
      <c r="F40" s="1" t="s">
        <v>0</v>
      </c>
      <c r="G40" s="2">
        <v>7.1</v>
      </c>
      <c r="H40" s="1" t="s">
        <v>15</v>
      </c>
    </row>
    <row r="41" spans="1:8" ht="42" x14ac:dyDescent="0.3">
      <c r="A41" s="1" t="str">
        <f>"00092579"</f>
        <v>00092579</v>
      </c>
      <c r="B41" s="1" t="str">
        <f t="shared" si="0"/>
        <v xml:space="preserve">  </v>
      </c>
      <c r="C41" s="3" t="s">
        <v>51</v>
      </c>
      <c r="D41" s="3" t="s">
        <v>0</v>
      </c>
      <c r="E41" s="3" t="s">
        <v>12</v>
      </c>
      <c r="F41" s="1" t="s">
        <v>0</v>
      </c>
      <c r="G41" s="2">
        <v>31.08</v>
      </c>
      <c r="H41" s="2">
        <v>28.5</v>
      </c>
    </row>
    <row r="42" spans="1:8" ht="28.2" x14ac:dyDescent="0.3">
      <c r="A42" s="1" t="str">
        <f>"00092582"</f>
        <v>00092582</v>
      </c>
      <c r="B42" s="1" t="str">
        <f t="shared" si="0"/>
        <v xml:space="preserve">  </v>
      </c>
      <c r="C42" s="3" t="s">
        <v>52</v>
      </c>
      <c r="D42" s="3" t="s">
        <v>0</v>
      </c>
      <c r="E42" s="3" t="s">
        <v>12</v>
      </c>
      <c r="F42" s="1" t="s">
        <v>0</v>
      </c>
      <c r="G42" s="2">
        <v>51.5</v>
      </c>
      <c r="H42" s="1" t="s">
        <v>15</v>
      </c>
    </row>
    <row r="43" spans="1:8" ht="28.2" x14ac:dyDescent="0.3">
      <c r="A43" s="1" t="str">
        <f>"00092583"</f>
        <v>00092583</v>
      </c>
      <c r="B43" s="1" t="str">
        <f t="shared" si="0"/>
        <v xml:space="preserve">  </v>
      </c>
      <c r="C43" s="3" t="s">
        <v>53</v>
      </c>
      <c r="D43" s="3" t="s">
        <v>0</v>
      </c>
      <c r="E43" s="3" t="s">
        <v>43</v>
      </c>
      <c r="F43" s="1" t="s">
        <v>0</v>
      </c>
      <c r="G43" s="2">
        <v>31.96</v>
      </c>
      <c r="H43" s="1" t="s">
        <v>15</v>
      </c>
    </row>
    <row r="44" spans="1:8" ht="28.2" x14ac:dyDescent="0.3">
      <c r="A44" s="1" t="str">
        <f>"00092584"</f>
        <v>00092584</v>
      </c>
      <c r="B44" s="1" t="str">
        <f t="shared" si="0"/>
        <v xml:space="preserve">  </v>
      </c>
      <c r="C44" s="3" t="s">
        <v>54</v>
      </c>
      <c r="D44" s="3" t="s">
        <v>0</v>
      </c>
      <c r="E44" s="3" t="s">
        <v>12</v>
      </c>
      <c r="F44" s="1" t="s">
        <v>0</v>
      </c>
      <c r="G44" s="2">
        <v>59.94</v>
      </c>
      <c r="H44" s="1" t="s">
        <v>15</v>
      </c>
    </row>
    <row r="45" spans="1:8" ht="124.8" x14ac:dyDescent="0.3">
      <c r="A45" s="1" t="str">
        <f>"00092587"</f>
        <v>00092587</v>
      </c>
      <c r="B45" s="1" t="str">
        <f t="shared" si="0"/>
        <v xml:space="preserve">  </v>
      </c>
      <c r="C45" s="3" t="s">
        <v>55</v>
      </c>
      <c r="D45" s="3" t="s">
        <v>0</v>
      </c>
      <c r="E45" s="3" t="s">
        <v>12</v>
      </c>
      <c r="F45" s="1" t="s">
        <v>0</v>
      </c>
      <c r="G45" s="2">
        <v>53.28</v>
      </c>
      <c r="H45" s="1" t="s">
        <v>15</v>
      </c>
    </row>
    <row r="46" spans="1:8" ht="124.8" x14ac:dyDescent="0.3">
      <c r="A46" s="1" t="str">
        <f>"00092587"</f>
        <v>00092587</v>
      </c>
      <c r="B46" s="1" t="str">
        <f>"26"</f>
        <v>26</v>
      </c>
      <c r="C46" s="3" t="s">
        <v>55</v>
      </c>
      <c r="D46" s="3" t="s">
        <v>0</v>
      </c>
      <c r="E46" s="3" t="s">
        <v>12</v>
      </c>
      <c r="F46" s="1" t="s">
        <v>0</v>
      </c>
      <c r="G46" s="2">
        <v>13.32</v>
      </c>
      <c r="H46" s="1" t="s">
        <v>15</v>
      </c>
    </row>
    <row r="47" spans="1:8" ht="138.6" x14ac:dyDescent="0.3">
      <c r="A47" s="1" t="str">
        <f>"00092588"</f>
        <v>00092588</v>
      </c>
      <c r="B47" s="1" t="str">
        <f>"  "</f>
        <v xml:space="preserve">  </v>
      </c>
      <c r="C47" s="3" t="s">
        <v>56</v>
      </c>
      <c r="D47" s="3" t="s">
        <v>0</v>
      </c>
      <c r="E47" s="3" t="s">
        <v>12</v>
      </c>
      <c r="F47" s="1" t="s">
        <v>0</v>
      </c>
      <c r="G47" s="2">
        <v>77.7</v>
      </c>
      <c r="H47" s="1" t="s">
        <v>15</v>
      </c>
    </row>
    <row r="48" spans="1:8" ht="138.6" x14ac:dyDescent="0.3">
      <c r="A48" s="1" t="str">
        <f>"00092588"</f>
        <v>00092588</v>
      </c>
      <c r="B48" s="1" t="str">
        <f>"TC"</f>
        <v>TC</v>
      </c>
      <c r="C48" s="3" t="s">
        <v>56</v>
      </c>
      <c r="D48" s="3" t="s">
        <v>0</v>
      </c>
      <c r="E48" s="3" t="s">
        <v>12</v>
      </c>
      <c r="F48" s="1" t="s">
        <v>0</v>
      </c>
      <c r="G48" s="2">
        <v>55.5</v>
      </c>
      <c r="H48" s="1" t="s">
        <v>15</v>
      </c>
    </row>
    <row r="49" spans="1:8" ht="138.6" x14ac:dyDescent="0.3">
      <c r="A49" s="1" t="str">
        <f>"00092588"</f>
        <v>00092588</v>
      </c>
      <c r="B49" s="1" t="str">
        <f>"26"</f>
        <v>26</v>
      </c>
      <c r="C49" s="3" t="s">
        <v>56</v>
      </c>
      <c r="D49" s="3" t="s">
        <v>0</v>
      </c>
      <c r="E49" s="3" t="s">
        <v>12</v>
      </c>
      <c r="F49" s="1" t="s">
        <v>0</v>
      </c>
      <c r="G49" s="2">
        <v>22.2</v>
      </c>
      <c r="H49" s="1" t="s">
        <v>15</v>
      </c>
    </row>
    <row r="50" spans="1:8" ht="42" x14ac:dyDescent="0.3">
      <c r="A50" s="1" t="str">
        <f>"00092590"</f>
        <v>00092590</v>
      </c>
      <c r="B50" s="1" t="str">
        <f t="shared" ref="B50:B69" si="1">"  "</f>
        <v xml:space="preserve">  </v>
      </c>
      <c r="C50" s="3" t="s">
        <v>57</v>
      </c>
      <c r="D50" s="3" t="s">
        <v>0</v>
      </c>
      <c r="E50" s="3" t="s">
        <v>12</v>
      </c>
      <c r="F50" s="1" t="s">
        <v>0</v>
      </c>
      <c r="G50" s="2">
        <v>48.84</v>
      </c>
      <c r="H50" s="1" t="s">
        <v>15</v>
      </c>
    </row>
    <row r="51" spans="1:8" x14ac:dyDescent="0.3">
      <c r="A51" s="1" t="str">
        <f>"00092591"</f>
        <v>00092591</v>
      </c>
      <c r="B51" s="1" t="str">
        <f t="shared" si="1"/>
        <v xml:space="preserve">  </v>
      </c>
      <c r="C51" s="3" t="s">
        <v>58</v>
      </c>
      <c r="D51" s="3" t="s">
        <v>0</v>
      </c>
      <c r="E51" s="3" t="s">
        <v>12</v>
      </c>
      <c r="F51" s="1" t="s">
        <v>0</v>
      </c>
      <c r="G51" s="2">
        <v>73.260000000000005</v>
      </c>
      <c r="H51" s="1" t="s">
        <v>15</v>
      </c>
    </row>
    <row r="52" spans="1:8" ht="28.2" x14ac:dyDescent="0.3">
      <c r="A52" s="1" t="str">
        <f>"00092592"</f>
        <v>00092592</v>
      </c>
      <c r="B52" s="1" t="str">
        <f t="shared" si="1"/>
        <v xml:space="preserve">  </v>
      </c>
      <c r="C52" s="3" t="s">
        <v>59</v>
      </c>
      <c r="D52" s="3" t="s">
        <v>0</v>
      </c>
      <c r="E52" s="3" t="s">
        <v>12</v>
      </c>
      <c r="F52" s="1" t="s">
        <v>0</v>
      </c>
      <c r="G52" s="2">
        <v>17.760000000000002</v>
      </c>
      <c r="H52" s="1" t="s">
        <v>15</v>
      </c>
    </row>
    <row r="53" spans="1:8" ht="42" x14ac:dyDescent="0.3">
      <c r="A53" s="1" t="str">
        <f>"00092593"</f>
        <v>00092593</v>
      </c>
      <c r="B53" s="1" t="str">
        <f t="shared" si="1"/>
        <v xml:space="preserve">  </v>
      </c>
      <c r="C53" s="3" t="s">
        <v>60</v>
      </c>
      <c r="D53" s="3" t="s">
        <v>0</v>
      </c>
      <c r="E53" s="3" t="s">
        <v>12</v>
      </c>
      <c r="F53" s="1" t="s">
        <v>0</v>
      </c>
      <c r="G53" s="2">
        <v>26.64</v>
      </c>
      <c r="H53" s="1" t="s">
        <v>15</v>
      </c>
    </row>
    <row r="54" spans="1:8" ht="55.8" x14ac:dyDescent="0.3">
      <c r="A54" s="1" t="str">
        <f>"00092594"</f>
        <v>00092594</v>
      </c>
      <c r="B54" s="1" t="str">
        <f t="shared" si="1"/>
        <v xml:space="preserve">  </v>
      </c>
      <c r="C54" s="3" t="s">
        <v>61</v>
      </c>
      <c r="D54" s="3" t="s">
        <v>0</v>
      </c>
      <c r="E54" s="3" t="s">
        <v>12</v>
      </c>
      <c r="F54" s="1" t="s">
        <v>0</v>
      </c>
      <c r="G54" s="2">
        <v>17.760000000000002</v>
      </c>
      <c r="H54" s="1" t="s">
        <v>15</v>
      </c>
    </row>
    <row r="55" spans="1:8" ht="42" x14ac:dyDescent="0.3">
      <c r="A55" s="1" t="str">
        <f>"00092595"</f>
        <v>00092595</v>
      </c>
      <c r="B55" s="1" t="str">
        <f t="shared" si="1"/>
        <v xml:space="preserve">  </v>
      </c>
      <c r="C55" s="3" t="s">
        <v>62</v>
      </c>
      <c r="D55" s="3" t="s">
        <v>0</v>
      </c>
      <c r="E55" s="3" t="s">
        <v>12</v>
      </c>
      <c r="F55" s="1" t="s">
        <v>0</v>
      </c>
      <c r="G55" s="2">
        <v>26.64</v>
      </c>
      <c r="H55" s="1" t="s">
        <v>15</v>
      </c>
    </row>
    <row r="56" spans="1:8" ht="42" x14ac:dyDescent="0.3">
      <c r="A56" s="1" t="str">
        <f>"00092596"</f>
        <v>00092596</v>
      </c>
      <c r="B56" s="1" t="str">
        <f t="shared" si="1"/>
        <v xml:space="preserve">  </v>
      </c>
      <c r="C56" s="3" t="s">
        <v>63</v>
      </c>
      <c r="D56" s="3" t="s">
        <v>0</v>
      </c>
      <c r="E56" s="3" t="s">
        <v>12</v>
      </c>
      <c r="F56" s="1" t="s">
        <v>0</v>
      </c>
      <c r="G56" s="2">
        <v>26.64</v>
      </c>
      <c r="H56" s="1" t="s">
        <v>15</v>
      </c>
    </row>
    <row r="57" spans="1:8" ht="83.4" x14ac:dyDescent="0.3">
      <c r="A57" s="1" t="str">
        <f>"00092597"</f>
        <v>00092597</v>
      </c>
      <c r="B57" s="1" t="str">
        <f t="shared" si="1"/>
        <v xml:space="preserve">  </v>
      </c>
      <c r="C57" s="3" t="s">
        <v>64</v>
      </c>
      <c r="D57" s="3" t="s">
        <v>0</v>
      </c>
      <c r="E57" s="3" t="s">
        <v>12</v>
      </c>
      <c r="F57" s="1" t="s">
        <v>0</v>
      </c>
      <c r="G57" s="2">
        <v>93.24</v>
      </c>
      <c r="H57" s="2">
        <v>55.29</v>
      </c>
    </row>
    <row r="58" spans="1:8" ht="83.4" x14ac:dyDescent="0.3">
      <c r="A58" s="1" t="str">
        <f>"00092601"</f>
        <v>00092601</v>
      </c>
      <c r="B58" s="1" t="str">
        <f t="shared" si="1"/>
        <v xml:space="preserve">  </v>
      </c>
      <c r="C58" s="3" t="s">
        <v>65</v>
      </c>
      <c r="D58" s="3" t="s">
        <v>0</v>
      </c>
      <c r="E58" s="3" t="s">
        <v>12</v>
      </c>
      <c r="F58" s="1" t="s">
        <v>0</v>
      </c>
      <c r="G58" s="2">
        <v>78.58</v>
      </c>
      <c r="H58" s="2">
        <v>71.27</v>
      </c>
    </row>
    <row r="59" spans="1:8" ht="83.4" x14ac:dyDescent="0.3">
      <c r="A59" s="1" t="str">
        <f>"00092602"</f>
        <v>00092602</v>
      </c>
      <c r="B59" s="1" t="str">
        <f t="shared" si="1"/>
        <v xml:space="preserve">  </v>
      </c>
      <c r="C59" s="3" t="s">
        <v>66</v>
      </c>
      <c r="D59" s="3" t="s">
        <v>0</v>
      </c>
      <c r="E59" s="3" t="s">
        <v>12</v>
      </c>
      <c r="F59" s="1" t="s">
        <v>0</v>
      </c>
      <c r="G59" s="2">
        <v>54.61</v>
      </c>
      <c r="H59" s="2">
        <v>46.14</v>
      </c>
    </row>
    <row r="60" spans="1:8" ht="69.599999999999994" x14ac:dyDescent="0.3">
      <c r="A60" s="1" t="str">
        <f>"00092603"</f>
        <v>00092603</v>
      </c>
      <c r="B60" s="1" t="str">
        <f t="shared" si="1"/>
        <v xml:space="preserve">  </v>
      </c>
      <c r="C60" s="3" t="s">
        <v>67</v>
      </c>
      <c r="D60" s="3" t="s">
        <v>0</v>
      </c>
      <c r="E60" s="3" t="s">
        <v>12</v>
      </c>
      <c r="F60" s="1" t="s">
        <v>0</v>
      </c>
      <c r="G60" s="2">
        <v>51.94</v>
      </c>
      <c r="H60" s="2">
        <v>46.85</v>
      </c>
    </row>
    <row r="61" spans="1:8" ht="83.4" x14ac:dyDescent="0.3">
      <c r="A61" s="1" t="str">
        <f>"00092604"</f>
        <v>00092604</v>
      </c>
      <c r="B61" s="1" t="str">
        <f t="shared" si="1"/>
        <v xml:space="preserve">  </v>
      </c>
      <c r="C61" s="3" t="s">
        <v>68</v>
      </c>
      <c r="D61" s="3" t="s">
        <v>0</v>
      </c>
      <c r="E61" s="3" t="s">
        <v>12</v>
      </c>
      <c r="F61" s="1" t="s">
        <v>0</v>
      </c>
      <c r="G61" s="2">
        <v>34.630000000000003</v>
      </c>
      <c r="H61" s="2">
        <v>29.95</v>
      </c>
    </row>
    <row r="62" spans="1:8" ht="124.8" x14ac:dyDescent="0.3">
      <c r="A62" s="1" t="str">
        <f>"00092607"</f>
        <v>00092607</v>
      </c>
      <c r="B62" s="1" t="str">
        <f t="shared" si="1"/>
        <v xml:space="preserve">  </v>
      </c>
      <c r="C62" s="3" t="s">
        <v>69</v>
      </c>
      <c r="D62" s="3" t="s">
        <v>0</v>
      </c>
      <c r="E62" s="3" t="s">
        <v>12</v>
      </c>
      <c r="F62" s="1" t="s">
        <v>0</v>
      </c>
      <c r="G62" s="2">
        <v>73.7</v>
      </c>
      <c r="H62" s="1" t="s">
        <v>15</v>
      </c>
    </row>
    <row r="63" spans="1:8" ht="124.8" x14ac:dyDescent="0.3">
      <c r="A63" s="1" t="str">
        <f>"00092608"</f>
        <v>00092608</v>
      </c>
      <c r="B63" s="1" t="str">
        <f t="shared" si="1"/>
        <v xml:space="preserve">  </v>
      </c>
      <c r="C63" s="3" t="s">
        <v>70</v>
      </c>
      <c r="D63" s="3" t="s">
        <v>0</v>
      </c>
      <c r="E63" s="3" t="s">
        <v>12</v>
      </c>
      <c r="F63" s="1" t="s">
        <v>0</v>
      </c>
      <c r="G63" s="2">
        <v>41.29</v>
      </c>
      <c r="H63" s="1" t="s">
        <v>15</v>
      </c>
    </row>
    <row r="64" spans="1:8" ht="97.2" x14ac:dyDescent="0.3">
      <c r="A64" s="1" t="str">
        <f>"00092609"</f>
        <v>00092609</v>
      </c>
      <c r="B64" s="1" t="str">
        <f t="shared" si="1"/>
        <v xml:space="preserve">  </v>
      </c>
      <c r="C64" s="3" t="s">
        <v>71</v>
      </c>
      <c r="D64" s="3" t="s">
        <v>0</v>
      </c>
      <c r="E64" s="3" t="s">
        <v>12</v>
      </c>
      <c r="F64" s="1" t="s">
        <v>0</v>
      </c>
      <c r="G64" s="2">
        <v>36.85</v>
      </c>
      <c r="H64" s="1" t="s">
        <v>15</v>
      </c>
    </row>
    <row r="65" spans="1:8" ht="55.8" x14ac:dyDescent="0.3">
      <c r="A65" s="1" t="str">
        <f>"00092610"</f>
        <v>00092610</v>
      </c>
      <c r="B65" s="1" t="str">
        <f t="shared" si="1"/>
        <v xml:space="preserve">  </v>
      </c>
      <c r="C65" s="3" t="s">
        <v>72</v>
      </c>
      <c r="D65" s="3" t="s">
        <v>0</v>
      </c>
      <c r="E65" s="3" t="s">
        <v>73</v>
      </c>
      <c r="F65" s="1" t="s">
        <v>0</v>
      </c>
      <c r="G65" s="2">
        <v>77.7</v>
      </c>
      <c r="H65" s="2">
        <v>47.86</v>
      </c>
    </row>
    <row r="66" spans="1:8" ht="83.4" x14ac:dyDescent="0.3">
      <c r="A66" s="1" t="str">
        <f>"00092611"</f>
        <v>00092611</v>
      </c>
      <c r="B66" s="1" t="str">
        <f t="shared" si="1"/>
        <v xml:space="preserve">  </v>
      </c>
      <c r="C66" s="3" t="s">
        <v>74</v>
      </c>
      <c r="D66" s="3" t="s">
        <v>0</v>
      </c>
      <c r="E66" s="3" t="s">
        <v>12</v>
      </c>
      <c r="F66" s="1" t="s">
        <v>0</v>
      </c>
      <c r="G66" s="2">
        <v>77.7</v>
      </c>
      <c r="H66" s="1" t="s">
        <v>15</v>
      </c>
    </row>
    <row r="67" spans="1:8" ht="55.8" x14ac:dyDescent="0.3">
      <c r="A67" s="1" t="str">
        <f>"00092700"</f>
        <v>00092700</v>
      </c>
      <c r="B67" s="1" t="str">
        <f t="shared" si="1"/>
        <v xml:space="preserve">  </v>
      </c>
      <c r="C67" s="3" t="s">
        <v>75</v>
      </c>
      <c r="D67" s="3" t="s">
        <v>0</v>
      </c>
      <c r="E67" s="3" t="s">
        <v>76</v>
      </c>
      <c r="F67" s="1" t="s">
        <v>0</v>
      </c>
      <c r="G67" s="1" t="s">
        <v>15</v>
      </c>
      <c r="H67" s="1" t="s">
        <v>15</v>
      </c>
    </row>
    <row r="68" spans="1:8" ht="124.8" x14ac:dyDescent="0.3">
      <c r="A68" s="1" t="str">
        <f>"00097129"</f>
        <v>00097129</v>
      </c>
      <c r="B68" s="1" t="str">
        <f t="shared" si="1"/>
        <v xml:space="preserve">  </v>
      </c>
      <c r="C68" s="3" t="s">
        <v>77</v>
      </c>
      <c r="D68" s="3" t="s">
        <v>0</v>
      </c>
      <c r="E68" s="3" t="s">
        <v>43</v>
      </c>
      <c r="F68" s="1" t="s">
        <v>0</v>
      </c>
      <c r="G68" s="2">
        <v>24.95</v>
      </c>
      <c r="H68" s="1" t="s">
        <v>15</v>
      </c>
    </row>
    <row r="69" spans="1:8" ht="124.8" x14ac:dyDescent="0.3">
      <c r="A69" s="1" t="str">
        <f>"00097130"</f>
        <v>00097130</v>
      </c>
      <c r="B69" s="1" t="str">
        <f t="shared" si="1"/>
        <v xml:space="preserve">  </v>
      </c>
      <c r="C69" s="3" t="s">
        <v>77</v>
      </c>
      <c r="D69" s="3" t="s">
        <v>0</v>
      </c>
      <c r="E69" s="3" t="s">
        <v>43</v>
      </c>
      <c r="F69" s="1" t="s">
        <v>0</v>
      </c>
      <c r="G69" s="2">
        <v>23.83</v>
      </c>
      <c r="H69" s="1" t="s">
        <v>15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Speech Pathology and Audiology Services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49AEC19-2308-486B-BB29-9DE93B9F9B63}"/>
</file>

<file path=customXml/itemProps2.xml><?xml version="1.0" encoding="utf-8"?>
<ds:datastoreItem xmlns:ds="http://schemas.openxmlformats.org/officeDocument/2006/customXml" ds:itemID="{23291828-3D05-43A7-BB6A-E330DFC7E084}"/>
</file>

<file path=customXml/itemProps3.xml><?xml version="1.0" encoding="utf-8"?>
<ds:datastoreItem xmlns:ds="http://schemas.openxmlformats.org/officeDocument/2006/customXml" ds:itemID="{792B0002-69EC-440C-B7E1-2ECAFE91C0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20_202205180919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2022-05-18T14:38:33Z</dcterms:created>
  <dcterms:modified xsi:type="dcterms:W3CDTF">2022-06-06T13:57:03Z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43800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