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July 1, Fee schedules update\JULY 1, 2023\JULY 1-2023 FS\"/>
    </mc:Choice>
  </mc:AlternateContent>
  <xr:revisionPtr revIDLastSave="0" documentId="13_ncr:40009_{2815B3A7-81F5-48BC-B3D9-E2AE978C3AEB}" xr6:coauthVersionLast="47" xr6:coauthVersionMax="47" xr10:uidLastSave="{00000000-0000-0000-0000-000000000000}"/>
  <bookViews>
    <workbookView xWindow="28680" yWindow="450" windowWidth="25440" windowHeight="15390"/>
  </bookViews>
  <sheets>
    <sheet name="20_202306261227" sheetId="1" r:id="rId1"/>
  </sheets>
  <calcPr calcId="0"/>
</workbook>
</file>

<file path=xl/calcChain.xml><?xml version="1.0" encoding="utf-8"?>
<calcChain xmlns="http://schemas.openxmlformats.org/spreadsheetml/2006/main">
  <c r="A9" i="1" l="1"/>
  <c r="B9" i="1"/>
  <c r="A10" i="1"/>
  <c r="B10" i="1"/>
  <c r="A11" i="1"/>
  <c r="B11" i="1"/>
  <c r="A12" i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A51" i="1"/>
  <c r="B51" i="1"/>
  <c r="A52" i="1"/>
  <c r="B52" i="1"/>
  <c r="A53" i="1"/>
  <c r="B53" i="1"/>
  <c r="A54" i="1"/>
  <c r="B54" i="1"/>
  <c r="A55" i="1"/>
  <c r="B55" i="1"/>
  <c r="A56" i="1"/>
  <c r="B56" i="1"/>
  <c r="A57" i="1"/>
  <c r="B57" i="1"/>
  <c r="A58" i="1"/>
  <c r="B58" i="1"/>
  <c r="A59" i="1"/>
  <c r="B59" i="1"/>
  <c r="A60" i="1"/>
  <c r="B60" i="1"/>
  <c r="A61" i="1"/>
  <c r="B61" i="1"/>
  <c r="A62" i="1"/>
  <c r="B62" i="1"/>
  <c r="A63" i="1"/>
  <c r="B63" i="1"/>
  <c r="A64" i="1"/>
  <c r="B64" i="1"/>
  <c r="A65" i="1"/>
  <c r="B65" i="1"/>
  <c r="A66" i="1"/>
  <c r="B66" i="1"/>
  <c r="A67" i="1"/>
  <c r="B67" i="1"/>
  <c r="A68" i="1"/>
  <c r="B68" i="1"/>
  <c r="A69" i="1"/>
  <c r="B69" i="1"/>
  <c r="A70" i="1"/>
  <c r="B70" i="1"/>
  <c r="A71" i="1"/>
  <c r="B71" i="1"/>
  <c r="A72" i="1"/>
  <c r="B72" i="1"/>
  <c r="A73" i="1"/>
  <c r="B73" i="1"/>
</calcChain>
</file>

<file path=xl/sharedStrings.xml><?xml version="1.0" encoding="utf-8"?>
<sst xmlns="http://schemas.openxmlformats.org/spreadsheetml/2006/main" count="459" uniqueCount="90">
  <si>
    <t xml:space="preserve"> </t>
  </si>
  <si>
    <t>NON-FACILITY</t>
  </si>
  <si>
    <t>FACILITY</t>
  </si>
  <si>
    <t xml:space="preserve"> TELEHEALTH</t>
  </si>
  <si>
    <t>CODE</t>
  </si>
  <si>
    <t>MOD</t>
  </si>
  <si>
    <t>DESCRIPTION</t>
  </si>
  <si>
    <t>PA</t>
  </si>
  <si>
    <t>COMMENTS</t>
  </si>
  <si>
    <t>COPAY</t>
  </si>
  <si>
    <t xml:space="preserve">    RATE    </t>
  </si>
  <si>
    <t xml:space="preserve">  RATE  </t>
  </si>
  <si>
    <t xml:space="preserve"> MODIFIERS</t>
  </si>
  <si>
    <t xml:space="preserve"> POS</t>
  </si>
  <si>
    <t xml:space="preserve">TREATMENT OF SPEECH, LANGUAGE, VOICE, COMMUNICATION, AND/OR AUDITORY PROCESSING DISORDER; INDIVIDUAL                                            </t>
  </si>
  <si>
    <t xml:space="preserve">                                                                                                                                                </t>
  </si>
  <si>
    <t>02 10</t>
  </si>
  <si>
    <t xml:space="preserve">GROUP TREATMENT OF SPEECH, LANGUAGE, VOICE, COMMUNICATION, AND/OR HEARING PROCESSING DISORDER                                                   </t>
  </si>
  <si>
    <t xml:space="preserve">EVALUATION OF SPEECH FLUENCY                                                                                                                    </t>
  </si>
  <si>
    <t xml:space="preserve">         </t>
  </si>
  <si>
    <t xml:space="preserve">EVALUATION OF SPEECH SOUND PRODUCTION                                                                                                           </t>
  </si>
  <si>
    <t xml:space="preserve">EVALUATION OF SPEECH SOUND PRODUCTION WITH EVALUATION OF LANGUAGE COMPREHENSION AND EXPRESSION                                                  </t>
  </si>
  <si>
    <t xml:space="preserve">BEHAVIORAL AND QUALITATIVE ANALYSIS OF VOICE AND RESONANCE                                                                                      </t>
  </si>
  <si>
    <t xml:space="preserve">     </t>
  </si>
  <si>
    <t xml:space="preserve">TREATMENT OF SWALLOWING DYSFUNCTION AND/OR ORAL FUNCTION FOR FEEDING                                                                            </t>
  </si>
  <si>
    <t xml:space="preserve">REQUIRES DOCUMENTATION INCLUDING DR. ORDER                                                                                                      </t>
  </si>
  <si>
    <t xml:space="preserve">ASSESSMENT AND RECORDIG OF BALANCE SYSTEM DURING HOT AND COLD IRRIGATION OF BOTH EARS                                                           </t>
  </si>
  <si>
    <t xml:space="preserve">ASSESSMENT AND RECORDING OF BALANCE SYSTEM DURING IRRIGATION OF BOTH EARS                                                                       </t>
  </si>
  <si>
    <t xml:space="preserve">BASIC VESTIBULAR EVALUATION, INCLUDES SPONTANEOUS NYSTAGMUS TEST WITH ECCENTRIC                                                                 </t>
  </si>
  <si>
    <t xml:space="preserve">SPONTANEOUS NYSTAGMUS TEST, INCLUDING GAZE AND FIXATION NYSTAGMUS, WITH RECORDING                                                               </t>
  </si>
  <si>
    <t xml:space="preserve">POSITIONAL NYSTAGMUS TEST, MINIMUM OF 4 POSITIONS, WITH RECORDING                                                                               </t>
  </si>
  <si>
    <t xml:space="preserve">OPTOKINETIC NYSTAGMUS TEST, BIDIRECTIONAL, FOVEAL OR PERIPHERAL STIMULATION, WITH RECORDING (7-1-95 PRICING CORRECTED 02-26-96)                 </t>
  </si>
  <si>
    <t xml:space="preserve">OSCILLATING TRACKING TEST, WITH RECORDING                                                                                                       </t>
  </si>
  <si>
    <t xml:space="preserve">TORSION SWING TEST, WITH RECORDING 7-1-95 PRICING CORRECTED 2-26-96                                                                             </t>
  </si>
  <si>
    <t xml:space="preserve">USE OF VERTICAL ELECTRODES                                                                                                                      </t>
  </si>
  <si>
    <t xml:space="preserve">COMPUTERIZED DYNAMIC POSTUROGRAPHY                                                                                                              </t>
  </si>
  <si>
    <t xml:space="preserve">TYMPANOMETRY AND REFLEX THRESHOLD MEASUREMENTS                                                                                                  </t>
  </si>
  <si>
    <t xml:space="preserve">SCREENING TEST, PURE TONE, AIR ONLY                                                                                                             </t>
  </si>
  <si>
    <t xml:space="preserve">PURE TONE AUDIOMETRY (THRESHOLD), AIR ONLY                                                                                                      </t>
  </si>
  <si>
    <t xml:space="preserve">PURE TONE AUDIOMETRY (THRESHOLD), AIR AND BONE                                                                                                  </t>
  </si>
  <si>
    <t xml:space="preserve">SPEECH AUDIOMETRY THRESHOLD;                                                                                                                    </t>
  </si>
  <si>
    <t xml:space="preserve">WITH SPEECH RECOGNITION                                                                                                                         </t>
  </si>
  <si>
    <t xml:space="preserve">COMPREHENSIVE AUDIOMETRY THRESHOLD EVAL &amp; SPEEC RECOG                                                                                           </t>
  </si>
  <si>
    <t>EVOKED OTOACOUSTIC EMISSIONS, SCREENING (QUALITATIVE MEASUREMENT OF DISTORTION  PRODUCT OR TRANSIENT EVOKED OTOACOUSTIC EMISSIONS), AUTOMATED AN</t>
  </si>
  <si>
    <t xml:space="preserve">LOUDNESS BALANCE TEST, ALTERNATE BINAURAL OR MONAURAL                                                                                           </t>
  </si>
  <si>
    <t xml:space="preserve">TONE DECAY TEST                                                                                                                                 </t>
  </si>
  <si>
    <t xml:space="preserve">STENGER TEST, PURE TONE                                                                                                                         </t>
  </si>
  <si>
    <t xml:space="preserve">TYMPANOMETRY (IMPEDANCE TESTING)                                                                                                                </t>
  </si>
  <si>
    <t xml:space="preserve">REQUIRES DOCUMENTATION                                                                                                                          </t>
  </si>
  <si>
    <t xml:space="preserve">ACOUSTIC REFLEX TESTING; THRESHOLD                                                                                                              </t>
  </si>
  <si>
    <t xml:space="preserve">ACOUSTIC IMMITTANCE TESTING, INCLUDES TYMPANOMETRY (IMPEDANCE TESTING), ACOUSTIC REFLEX THRESHOLD TESTING, AND ACOUSTIC REFLEX DECAY TES        </t>
  </si>
  <si>
    <t xml:space="preserve">FILTERED SPEECH TEST                                                                                                                            </t>
  </si>
  <si>
    <t xml:space="preserve">STAGGERED SPONDAIC WORD TEST                                                                                                                    </t>
  </si>
  <si>
    <t xml:space="preserve">SENSORINEURAL ACUITY LEVEL TEST                                                                                                                 </t>
  </si>
  <si>
    <t xml:space="preserve">SYNTHETIC SENTENCE IDENTIFICATION TEST                                                                                                          </t>
  </si>
  <si>
    <t xml:space="preserve">STENGER TEST, SPEECH                                                                                                                            </t>
  </si>
  <si>
    <t xml:space="preserve">VISUAL REINFORCEMENT AUDIOMETRY (VRA)                                                                                                           </t>
  </si>
  <si>
    <t xml:space="preserve">CONDITIONING PLAY AUDIOMETRY                                                                                                                    </t>
  </si>
  <si>
    <t xml:space="preserve">SELECT PICTURE AUDIOMETRY                                                                                                                       </t>
  </si>
  <si>
    <t xml:space="preserve">ELECTROCOCHLEOGRAPHY                                                                                                                            </t>
  </si>
  <si>
    <t>DISTORTION PRODUCT EVOKED OTOACOUSTIC EMISSIONS; LIMITED EVALUATION (TO CONFIRM THE PRESENCE OR ABSENCE OF HEARING DISORDER, 3-6 FREQUENCIES) OR</t>
  </si>
  <si>
    <t xml:space="preserve">DISTORTION PRODUCT EVOKED OTOACOUSTIC EMISSIONS; COMPREHENSIVE DIAGNOSTIC EVALUATION (QUANTITATIVE ANALYSIS OF OUTER HAIR CELL FUNCTION BY      </t>
  </si>
  <si>
    <t xml:space="preserve">HEARING AID EXAMINATION AND SELECTION; MONAURAL                                                                                                 </t>
  </si>
  <si>
    <t xml:space="preserve">BINAURAL                                                                                                                                        </t>
  </si>
  <si>
    <t xml:space="preserve">HEARING AID CHECK; MONAURAL                                                                                                                     </t>
  </si>
  <si>
    <t xml:space="preserve">BINAURAL (INTERNAL PRICING PRIOR TO 1-1-91. ENTERED 3-1-91)                                                                                     </t>
  </si>
  <si>
    <t xml:space="preserve">ELECTROACOUSTIC EVALUATION FOR HEARING AID; MONAURAL                                                                                            </t>
  </si>
  <si>
    <t xml:space="preserve">BINAURAL (INTERNAL PRICING PRIOR TO 1-1-91 ENTERED 2-2-91)                                                                                      </t>
  </si>
  <si>
    <t xml:space="preserve">EAR PROTECTOR ATTENUATION MEASUREMENTS                                                                                                          </t>
  </si>
  <si>
    <t xml:space="preserve">EVALUATION FOR USE AND/OR FITTING OF VOICE PROSTHETIC DEVICE TO SUPPLEMENT ORAL SPEECH                                                          </t>
  </si>
  <si>
    <t xml:space="preserve">DIAGNOSTIC ANALYSIS OF COCHLEAR IMPLANT, PATIENT UNDER 7 YEARS OF AGE;WITH PROGRAMMING                                                          </t>
  </si>
  <si>
    <t xml:space="preserve">DIAGNOSTIC ANALYSIS OF COCHLEAR IMPLANT, PATIENT UNDER 7 YEARS OF AGE;SUBSEQUENT REPROGRAMMING                                                  </t>
  </si>
  <si>
    <t xml:space="preserve">DIAGNOSTIC ANALYSIS OF COCHLEAR IMPLANT, AGE 7 YEARS OR OLDER; WITH PROGRAMMING                                                                 </t>
  </si>
  <si>
    <t xml:space="preserve">DIAGNOSTIC ANALYSIS OF COCHLEAR IMPLANT, AGE 7 YEARS OR OLDER; SUBSEQUENT REPROGRAMMING                                                         </t>
  </si>
  <si>
    <t xml:space="preserve">EVALUATION FOR PRESCRIPTION FOR SPEECH-GENERATING AUGMENTATIVE AND ALTERNATIVE  COMMUNICATION DEVICE, FACE-TO-FACE WITH THE PATIENT; FIRST HOUR </t>
  </si>
  <si>
    <t xml:space="preserve">EVALUATION FOR PRESCRIPTION FOR SPEECH-GENERATING AUGMENTATIVE AND ALTERNATIVE (LIST SEP. IN ADD.TO CODE FOR PRIMARY PROC.)(30 MIN UNIT OF SVS) </t>
  </si>
  <si>
    <t xml:space="preserve">THERAPEUTIC SERVICES FOR THE USE OF SPEECH-GENERATING DEVICE, INCLUDING PROGRAMMING AND MODIFICATION                                            </t>
  </si>
  <si>
    <t xml:space="preserve">EVALUATION OF ORAL AND PHARYNGEAL SWALLOWING FUNCTION                                                                                           </t>
  </si>
  <si>
    <t xml:space="preserve">MEDICAL REVIEW REQUIRED                                                                                                                         </t>
  </si>
  <si>
    <t xml:space="preserve">MOTION FLUOROSCOPIC EVALUATION OF SWALLOWING FUNCTION BY CINE OR VIDEO RECORDING                                                                </t>
  </si>
  <si>
    <t xml:space="preserve">UNLISTED OTORHINOLARYNGOLOGICAL SERVICE OR PROCEDURE                                                                                            </t>
  </si>
  <si>
    <t xml:space="preserve">REQUIRES DOCUMENTATION AND INVOICE-BR                                                                                                           </t>
  </si>
  <si>
    <t xml:space="preserve">PROVIDERS MAY NOTICE A MINOR DIFFERENCE BETWEEN THE PUBLISHED PAYMENT AMOUNT ON THE FEE </t>
  </si>
  <si>
    <t xml:space="preserve">SCHEDULE AND THE ACTUAL PAYMENT AMOUNT.  THE PAYMENT SYSTEM USES SEVEN DECIMAL PLACES IN  </t>
  </si>
  <si>
    <t xml:space="preserve">THE REIMURSEMENT CALCULATION, BUT THE FEE SCHEDULE PUBLISHES ONLY THE FIRST TWO DECIMAL </t>
  </si>
  <si>
    <t>PLACES.</t>
  </si>
  <si>
    <t>NEBRASKA MEDICAID FEE SCHEDULE, SP-A JULY 1, 2023</t>
  </si>
  <si>
    <t>471-000-523</t>
  </si>
  <si>
    <t>THERAPEUTIC INTERVENTIONS THAT FOCUS ON COGNITIVE FUNCTION (EG, ATTENTION, MEMORY, REASONING, EXECUTIVE FUNCTION, PROBLEM SOLVING, AND/OR P</t>
  </si>
  <si>
    <t>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</si>
</sst>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8" formatCode="&quot;$&quot;#,##0.00_);[Red]\(&quot;$&quot;#,##0.00\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2">
    <xf numFmtId="0" fontId="0" fillId="0" borderId="0" xfId="0"/>
    <xf numFmtId="0" fontId="0" fillId="0" borderId="10" xfId="0" applyBorder="1"/>
    <xf numFmtId="0" fontId="18" fillId="0" borderId="10" xfId="0" applyFont="1" applyBorder="1"/>
    <xf numFmtId="8" fontId="18" fillId="0" borderId="10" xfId="0" applyNumberFormat="1" applyFont="1" applyBorder="1"/>
    <xf numFmtId="0" fontId="18" fillId="0" borderId="0" xfId="0" applyFont="1"/>
    <xf numFmtId="0" fontId="18" fillId="0" borderId="10" xfId="0" applyFont="1" applyBorder="1" applyAlignment="1">
      <alignment wrapText="1"/>
    </xf>
    <xf numFmtId="0" fontId="19" fillId="0" borderId="12" xfId="0" applyFont="1" applyBorder="1"/>
    <xf numFmtId="0" fontId="19" fillId="0" borderId="13" xfId="0" applyFont="1" applyBorder="1"/>
    <xf numFmtId="0" fontId="19" fillId="0" borderId="15" xfId="0" applyFont="1" applyBorder="1"/>
    <xf numFmtId="0" fontId="19" fillId="0" borderId="0" xfId="0" applyFont="1" applyBorder="1"/>
    <xf numFmtId="0" fontId="19" fillId="0" borderId="16" xfId="0" applyFont="1" applyBorder="1"/>
    <xf numFmtId="0" fontId="19" fillId="0" borderId="17" xfId="0" applyFont="1" applyBorder="1"/>
    <xf numFmtId="0" fontId="0" fillId="0" borderId="13" xfId="0" applyBorder="1"/>
    <xf numFmtId="0" fontId="0" fillId="0" borderId="0" xfId="0" applyBorder="1"/>
    <xf numFmtId="0" fontId="0" fillId="0" borderId="17" xfId="0" applyBorder="1"/>
    <xf numFmtId="0" fontId="19" fillId="0" borderId="14" xfId="0" applyFont="1" applyBorder="1" applyAlignment="1">
      <alignment horizontal="right"/>
    </xf>
    <xf numFmtId="0" fontId="19" fillId="0" borderId="11" xfId="0" applyFont="1" applyBorder="1" applyAlignment="1">
      <alignment horizontal="right"/>
    </xf>
    <xf numFmtId="0" fontId="19" fillId="0" borderId="0" xfId="0" applyFont="1" applyBorder="1" applyAlignment="1">
      <alignment horizontal="right"/>
    </xf>
    <xf numFmtId="0" fontId="19" fillId="0" borderId="17" xfId="0" applyFont="1" applyBorder="1" applyAlignment="1">
      <alignment horizontal="right"/>
    </xf>
    <xf numFmtId="0" fontId="18" fillId="0" borderId="10" xfId="0" applyFont="1" applyBorder="1" applyAlignment="1">
      <alignment horizontal="right"/>
    </xf>
    <xf numFmtId="8" fontId="18" fillId="0" borderId="10" xfId="0" applyNumberFormat="1" applyFont="1" applyBorder="1" applyAlignment="1">
      <alignment horizontal="right"/>
    </xf>
    <xf numFmtId="0" fontId="18" fillId="0" borderId="0" xfId="0" applyFont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3"/>
  <sheetViews>
    <sheetView tabSelected="1" workbookViewId="0">
      <selection activeCell="N7" sqref="N7"/>
    </sheetView>
  </sheetViews>
  <sheetFormatPr defaultRowHeight="15" x14ac:dyDescent="0.25"/>
  <cols>
    <col min="1" max="1" width="10" style="4" customWidth="1"/>
    <col min="2" max="2" width="6.42578125" style="4" customWidth="1"/>
    <col min="3" max="3" width="28.5703125" style="4" customWidth="1"/>
    <col min="4" max="4" width="4.140625" style="4" customWidth="1"/>
    <col min="5" max="5" width="19.85546875" style="4" customWidth="1"/>
    <col min="6" max="6" width="9.140625" style="4"/>
    <col min="7" max="7" width="15.28515625" style="21" customWidth="1"/>
    <col min="8" max="8" width="9.7109375" style="4" customWidth="1"/>
    <col min="9" max="10" width="14.85546875" style="4" customWidth="1"/>
  </cols>
  <sheetData>
    <row r="1" spans="1:10" x14ac:dyDescent="0.25">
      <c r="A1" s="6" t="s">
        <v>82</v>
      </c>
      <c r="B1" s="7"/>
      <c r="C1" s="7"/>
      <c r="D1" s="7"/>
      <c r="E1" s="7"/>
      <c r="F1" s="7"/>
      <c r="G1" s="15"/>
      <c r="H1" s="12"/>
      <c r="I1" s="1"/>
      <c r="J1" s="1"/>
    </row>
    <row r="2" spans="1:10" x14ac:dyDescent="0.25">
      <c r="A2" s="8" t="s">
        <v>83</v>
      </c>
      <c r="B2" s="9"/>
      <c r="C2" s="9"/>
      <c r="D2" s="9"/>
      <c r="E2" s="9"/>
      <c r="F2" s="9"/>
      <c r="G2" s="16"/>
      <c r="H2" s="13"/>
      <c r="I2" s="1"/>
      <c r="J2" s="1"/>
    </row>
    <row r="3" spans="1:10" x14ac:dyDescent="0.25">
      <c r="A3" s="8" t="s">
        <v>84</v>
      </c>
      <c r="B3" s="9"/>
      <c r="C3" s="9"/>
      <c r="D3" s="9"/>
      <c r="E3" s="9"/>
      <c r="F3" s="9"/>
      <c r="G3" s="17"/>
      <c r="H3" s="13"/>
      <c r="I3" s="1"/>
      <c r="J3" s="1"/>
    </row>
    <row r="4" spans="1:10" x14ac:dyDescent="0.25">
      <c r="A4" s="10" t="s">
        <v>85</v>
      </c>
      <c r="B4" s="11"/>
      <c r="C4" s="11"/>
      <c r="D4" s="11"/>
      <c r="E4" s="11"/>
      <c r="F4" s="11"/>
      <c r="G4" s="18"/>
      <c r="H4" s="14"/>
      <c r="I4" s="1"/>
      <c r="J4" s="1"/>
    </row>
    <row r="5" spans="1:10" x14ac:dyDescent="0.25">
      <c r="A5" s="2"/>
      <c r="B5" s="2" t="s">
        <v>86</v>
      </c>
      <c r="C5" s="2"/>
      <c r="D5" s="2"/>
      <c r="E5" s="2"/>
      <c r="F5" s="2"/>
      <c r="G5" s="19"/>
      <c r="H5" s="2"/>
      <c r="I5" s="2"/>
      <c r="J5" s="2"/>
    </row>
    <row r="6" spans="1:10" x14ac:dyDescent="0.25">
      <c r="A6" s="2"/>
      <c r="B6" s="2" t="s">
        <v>87</v>
      </c>
      <c r="C6" s="2"/>
      <c r="D6" s="2"/>
      <c r="E6" s="2"/>
      <c r="F6" s="2"/>
      <c r="G6" s="19"/>
      <c r="H6" s="2"/>
      <c r="I6" s="2"/>
      <c r="J6" s="2"/>
    </row>
    <row r="7" spans="1:10" x14ac:dyDescent="0.25">
      <c r="A7" s="2" t="s">
        <v>0</v>
      </c>
      <c r="B7" s="2" t="s">
        <v>0</v>
      </c>
      <c r="C7" s="2" t="s">
        <v>0</v>
      </c>
      <c r="D7" s="2" t="s">
        <v>0</v>
      </c>
      <c r="E7" s="2" t="s">
        <v>0</v>
      </c>
      <c r="F7" s="2" t="s">
        <v>0</v>
      </c>
      <c r="G7" s="19" t="s">
        <v>1</v>
      </c>
      <c r="H7" s="2" t="s">
        <v>2</v>
      </c>
      <c r="I7" s="2" t="s">
        <v>3</v>
      </c>
      <c r="J7" s="2" t="s">
        <v>3</v>
      </c>
    </row>
    <row r="8" spans="1:10" x14ac:dyDescent="0.25">
      <c r="A8" s="2" t="s">
        <v>4</v>
      </c>
      <c r="B8" s="2" t="s">
        <v>5</v>
      </c>
      <c r="C8" s="2" t="s">
        <v>6</v>
      </c>
      <c r="D8" s="2" t="s">
        <v>7</v>
      </c>
      <c r="E8" s="2" t="s">
        <v>8</v>
      </c>
      <c r="F8" s="2" t="s">
        <v>9</v>
      </c>
      <c r="G8" s="19" t="s">
        <v>10</v>
      </c>
      <c r="H8" s="2" t="s">
        <v>11</v>
      </c>
      <c r="I8" s="2" t="s">
        <v>12</v>
      </c>
      <c r="J8" s="2" t="s">
        <v>13</v>
      </c>
    </row>
    <row r="9" spans="1:10" ht="90.75" customHeight="1" x14ac:dyDescent="0.25">
      <c r="A9" s="2" t="str">
        <f>"00092507"</f>
        <v>00092507</v>
      </c>
      <c r="B9" s="2" t="str">
        <f t="shared" ref="B9:B49" si="0">"  "</f>
        <v xml:space="preserve">  </v>
      </c>
      <c r="C9" s="5" t="s">
        <v>14</v>
      </c>
      <c r="D9" s="5" t="s">
        <v>0</v>
      </c>
      <c r="E9" s="5" t="s">
        <v>15</v>
      </c>
      <c r="F9" s="2" t="s">
        <v>0</v>
      </c>
      <c r="G9" s="20">
        <v>41.13</v>
      </c>
      <c r="H9" s="3">
        <v>17.149999999999999</v>
      </c>
      <c r="I9" s="2">
        <v>95</v>
      </c>
      <c r="J9" s="2" t="s">
        <v>16</v>
      </c>
    </row>
    <row r="10" spans="1:10" ht="83.25" customHeight="1" x14ac:dyDescent="0.25">
      <c r="A10" s="2" t="str">
        <f>"00092508"</f>
        <v>00092508</v>
      </c>
      <c r="B10" s="2" t="str">
        <f t="shared" si="0"/>
        <v xml:space="preserve">  </v>
      </c>
      <c r="C10" s="5" t="s">
        <v>17</v>
      </c>
      <c r="D10" s="5" t="s">
        <v>0</v>
      </c>
      <c r="E10" s="5" t="s">
        <v>15</v>
      </c>
      <c r="F10" s="2" t="s">
        <v>0</v>
      </c>
      <c r="G10" s="20">
        <v>20.56</v>
      </c>
      <c r="H10" s="3">
        <v>9.06</v>
      </c>
      <c r="I10" s="2">
        <v>95</v>
      </c>
      <c r="J10" s="2" t="s">
        <v>16</v>
      </c>
    </row>
    <row r="11" spans="1:10" ht="36.75" customHeight="1" x14ac:dyDescent="0.25">
      <c r="A11" s="2" t="str">
        <f>"00092521"</f>
        <v>00092521</v>
      </c>
      <c r="B11" s="2" t="str">
        <f t="shared" si="0"/>
        <v xml:space="preserve">  </v>
      </c>
      <c r="C11" s="5" t="s">
        <v>18</v>
      </c>
      <c r="D11" s="5" t="s">
        <v>0</v>
      </c>
      <c r="E11" s="5" t="s">
        <v>15</v>
      </c>
      <c r="F11" s="2" t="s">
        <v>0</v>
      </c>
      <c r="G11" s="20">
        <v>117.76</v>
      </c>
      <c r="H11" s="2" t="s">
        <v>19</v>
      </c>
      <c r="I11" s="2">
        <v>95</v>
      </c>
      <c r="J11" s="2" t="s">
        <v>16</v>
      </c>
    </row>
    <row r="12" spans="1:10" ht="38.25" customHeight="1" x14ac:dyDescent="0.25">
      <c r="A12" s="2" t="str">
        <f>"00092522"</f>
        <v>00092522</v>
      </c>
      <c r="B12" s="2" t="str">
        <f t="shared" si="0"/>
        <v xml:space="preserve">  </v>
      </c>
      <c r="C12" s="5" t="s">
        <v>20</v>
      </c>
      <c r="D12" s="5" t="s">
        <v>0</v>
      </c>
      <c r="E12" s="5" t="s">
        <v>15</v>
      </c>
      <c r="F12" s="2" t="s">
        <v>0</v>
      </c>
      <c r="G12" s="20">
        <v>100.73</v>
      </c>
      <c r="H12" s="2" t="s">
        <v>19</v>
      </c>
      <c r="I12" s="2">
        <v>95</v>
      </c>
      <c r="J12" s="2" t="s">
        <v>16</v>
      </c>
    </row>
    <row r="13" spans="1:10" ht="99" customHeight="1" x14ac:dyDescent="0.25">
      <c r="A13" s="2" t="str">
        <f>"00092523"</f>
        <v>00092523</v>
      </c>
      <c r="B13" s="2" t="str">
        <f t="shared" si="0"/>
        <v xml:space="preserve">  </v>
      </c>
      <c r="C13" s="5" t="s">
        <v>21</v>
      </c>
      <c r="D13" s="5" t="s">
        <v>0</v>
      </c>
      <c r="E13" s="5" t="s">
        <v>15</v>
      </c>
      <c r="F13" s="2" t="s">
        <v>0</v>
      </c>
      <c r="G13" s="20">
        <v>204.5</v>
      </c>
      <c r="H13" s="2" t="s">
        <v>19</v>
      </c>
      <c r="I13" s="2">
        <v>95</v>
      </c>
      <c r="J13" s="2" t="s">
        <v>16</v>
      </c>
    </row>
    <row r="14" spans="1:10" ht="52.5" customHeight="1" x14ac:dyDescent="0.25">
      <c r="A14" s="2" t="str">
        <f>"00092524"</f>
        <v>00092524</v>
      </c>
      <c r="B14" s="2" t="str">
        <f t="shared" si="0"/>
        <v xml:space="preserve">  </v>
      </c>
      <c r="C14" s="5" t="s">
        <v>22</v>
      </c>
      <c r="D14" s="5" t="s">
        <v>0</v>
      </c>
      <c r="E14" s="5" t="s">
        <v>15</v>
      </c>
      <c r="F14" s="2" t="s">
        <v>0</v>
      </c>
      <c r="G14" s="20">
        <v>97.38</v>
      </c>
      <c r="H14" s="2" t="s">
        <v>19</v>
      </c>
      <c r="I14" s="2" t="s">
        <v>23</v>
      </c>
      <c r="J14" s="2" t="s">
        <v>23</v>
      </c>
    </row>
    <row r="15" spans="1:10" ht="79.5" customHeight="1" x14ac:dyDescent="0.25">
      <c r="A15" s="2" t="str">
        <f>"00092526"</f>
        <v>00092526</v>
      </c>
      <c r="B15" s="2" t="str">
        <f t="shared" si="0"/>
        <v xml:space="preserve">  </v>
      </c>
      <c r="C15" s="5" t="s">
        <v>24</v>
      </c>
      <c r="D15" s="5" t="s">
        <v>0</v>
      </c>
      <c r="E15" s="5" t="s">
        <v>25</v>
      </c>
      <c r="F15" s="2" t="s">
        <v>0</v>
      </c>
      <c r="G15" s="20">
        <v>50.27</v>
      </c>
      <c r="H15" s="3">
        <v>30.36</v>
      </c>
      <c r="I15" s="2" t="s">
        <v>23</v>
      </c>
      <c r="J15" s="2" t="s">
        <v>23</v>
      </c>
    </row>
    <row r="16" spans="1:10" ht="80.25" customHeight="1" x14ac:dyDescent="0.25">
      <c r="A16" s="2" t="str">
        <f>"00092537"</f>
        <v>00092537</v>
      </c>
      <c r="B16" s="2" t="str">
        <f t="shared" si="0"/>
        <v xml:space="preserve">  </v>
      </c>
      <c r="C16" s="5" t="s">
        <v>26</v>
      </c>
      <c r="D16" s="5" t="s">
        <v>0</v>
      </c>
      <c r="E16" s="5" t="s">
        <v>15</v>
      </c>
      <c r="F16" s="2" t="s">
        <v>0</v>
      </c>
      <c r="G16" s="20">
        <v>37.47</v>
      </c>
      <c r="H16" s="2" t="s">
        <v>19</v>
      </c>
      <c r="I16" s="2" t="s">
        <v>23</v>
      </c>
      <c r="J16" s="2" t="s">
        <v>23</v>
      </c>
    </row>
    <row r="17" spans="1:10" ht="81.75" customHeight="1" x14ac:dyDescent="0.25">
      <c r="A17" s="2" t="str">
        <f>"00092538"</f>
        <v>00092538</v>
      </c>
      <c r="B17" s="2" t="str">
        <f t="shared" si="0"/>
        <v xml:space="preserve">  </v>
      </c>
      <c r="C17" s="5" t="s">
        <v>27</v>
      </c>
      <c r="D17" s="5" t="s">
        <v>0</v>
      </c>
      <c r="E17" s="5" t="s">
        <v>15</v>
      </c>
      <c r="F17" s="2" t="s">
        <v>0</v>
      </c>
      <c r="G17" s="20">
        <v>19.190000000000001</v>
      </c>
      <c r="H17" s="2" t="s">
        <v>19</v>
      </c>
      <c r="I17" s="2" t="s">
        <v>23</v>
      </c>
      <c r="J17" s="2" t="s">
        <v>23</v>
      </c>
    </row>
    <row r="18" spans="1:10" ht="83.25" customHeight="1" x14ac:dyDescent="0.25">
      <c r="A18" s="2" t="str">
        <f>"00092540"</f>
        <v>00092540</v>
      </c>
      <c r="B18" s="2" t="str">
        <f t="shared" si="0"/>
        <v xml:space="preserve">  </v>
      </c>
      <c r="C18" s="5" t="s">
        <v>28</v>
      </c>
      <c r="D18" s="5" t="s">
        <v>0</v>
      </c>
      <c r="E18" s="5" t="s">
        <v>15</v>
      </c>
      <c r="F18" s="2" t="s">
        <v>0</v>
      </c>
      <c r="G18" s="20">
        <v>155.83000000000001</v>
      </c>
      <c r="H18" s="2" t="s">
        <v>19</v>
      </c>
      <c r="I18" s="2" t="s">
        <v>23</v>
      </c>
      <c r="J18" s="2" t="s">
        <v>23</v>
      </c>
    </row>
    <row r="19" spans="1:10" ht="86.25" customHeight="1" x14ac:dyDescent="0.25">
      <c r="A19" s="2" t="str">
        <f>"00092541"</f>
        <v>00092541</v>
      </c>
      <c r="B19" s="2" t="str">
        <f t="shared" si="0"/>
        <v xml:space="preserve">  </v>
      </c>
      <c r="C19" s="5" t="s">
        <v>29</v>
      </c>
      <c r="D19" s="5" t="s">
        <v>0</v>
      </c>
      <c r="E19" s="5" t="s">
        <v>15</v>
      </c>
      <c r="F19" s="2" t="s">
        <v>0</v>
      </c>
      <c r="G19" s="20">
        <v>45.7</v>
      </c>
      <c r="H19" s="2" t="s">
        <v>19</v>
      </c>
      <c r="I19" s="2" t="s">
        <v>23</v>
      </c>
      <c r="J19" s="2" t="s">
        <v>23</v>
      </c>
    </row>
    <row r="20" spans="1:10" ht="71.25" customHeight="1" x14ac:dyDescent="0.25">
      <c r="A20" s="2" t="str">
        <f>"00092542"</f>
        <v>00092542</v>
      </c>
      <c r="B20" s="2" t="str">
        <f t="shared" si="0"/>
        <v xml:space="preserve">  </v>
      </c>
      <c r="C20" s="5" t="s">
        <v>30</v>
      </c>
      <c r="D20" s="5" t="s">
        <v>0</v>
      </c>
      <c r="E20" s="5" t="s">
        <v>15</v>
      </c>
      <c r="F20" s="2" t="s">
        <v>0</v>
      </c>
      <c r="G20" s="20">
        <v>54.84</v>
      </c>
      <c r="H20" s="2" t="s">
        <v>19</v>
      </c>
      <c r="I20" s="2" t="s">
        <v>23</v>
      </c>
      <c r="J20" s="2" t="s">
        <v>23</v>
      </c>
    </row>
    <row r="21" spans="1:10" ht="114.75" x14ac:dyDescent="0.25">
      <c r="A21" s="2" t="str">
        <f>"00092544"</f>
        <v>00092544</v>
      </c>
      <c r="B21" s="2" t="str">
        <f t="shared" si="0"/>
        <v xml:space="preserve">  </v>
      </c>
      <c r="C21" s="5" t="s">
        <v>31</v>
      </c>
      <c r="D21" s="5" t="s">
        <v>0</v>
      </c>
      <c r="E21" s="5" t="s">
        <v>15</v>
      </c>
      <c r="F21" s="2" t="s">
        <v>0</v>
      </c>
      <c r="G21" s="20">
        <v>32.9</v>
      </c>
      <c r="H21" s="2" t="s">
        <v>19</v>
      </c>
      <c r="I21" s="2" t="s">
        <v>23</v>
      </c>
      <c r="J21" s="2" t="s">
        <v>23</v>
      </c>
    </row>
    <row r="22" spans="1:10" ht="41.25" customHeight="1" x14ac:dyDescent="0.25">
      <c r="A22" s="2" t="str">
        <f>"00092545"</f>
        <v>00092545</v>
      </c>
      <c r="B22" s="2" t="str">
        <f t="shared" si="0"/>
        <v xml:space="preserve">  </v>
      </c>
      <c r="C22" s="5" t="s">
        <v>32</v>
      </c>
      <c r="D22" s="5" t="s">
        <v>0</v>
      </c>
      <c r="E22" s="5" t="s">
        <v>15</v>
      </c>
      <c r="F22" s="2" t="s">
        <v>0</v>
      </c>
      <c r="G22" s="20">
        <v>31.99</v>
      </c>
      <c r="H22" s="2" t="s">
        <v>19</v>
      </c>
      <c r="I22" s="2" t="s">
        <v>23</v>
      </c>
      <c r="J22" s="2" t="s">
        <v>23</v>
      </c>
    </row>
    <row r="23" spans="1:10" ht="66.75" customHeight="1" x14ac:dyDescent="0.25">
      <c r="A23" s="2" t="str">
        <f>"00092546"</f>
        <v>00092546</v>
      </c>
      <c r="B23" s="2" t="str">
        <f t="shared" si="0"/>
        <v xml:space="preserve">  </v>
      </c>
      <c r="C23" s="5" t="s">
        <v>33</v>
      </c>
      <c r="D23" s="5" t="s">
        <v>0</v>
      </c>
      <c r="E23" s="5" t="s">
        <v>15</v>
      </c>
      <c r="F23" s="2" t="s">
        <v>0</v>
      </c>
      <c r="G23" s="20">
        <v>90.02</v>
      </c>
      <c r="H23" s="2" t="s">
        <v>19</v>
      </c>
      <c r="I23" s="2" t="s">
        <v>23</v>
      </c>
      <c r="J23" s="2" t="s">
        <v>23</v>
      </c>
    </row>
    <row r="24" spans="1:10" ht="38.25" customHeight="1" x14ac:dyDescent="0.25">
      <c r="A24" s="2" t="str">
        <f>"00092547"</f>
        <v>00092547</v>
      </c>
      <c r="B24" s="2" t="str">
        <f t="shared" si="0"/>
        <v xml:space="preserve">  </v>
      </c>
      <c r="C24" s="5" t="s">
        <v>34</v>
      </c>
      <c r="D24" s="5" t="s">
        <v>0</v>
      </c>
      <c r="E24" s="5" t="s">
        <v>15</v>
      </c>
      <c r="F24" s="2" t="s">
        <v>0</v>
      </c>
      <c r="G24" s="20">
        <v>10.050000000000001</v>
      </c>
      <c r="H24" s="2" t="s">
        <v>19</v>
      </c>
      <c r="I24" s="2" t="s">
        <v>23</v>
      </c>
      <c r="J24" s="2" t="s">
        <v>23</v>
      </c>
    </row>
    <row r="25" spans="1:10" ht="39.75" customHeight="1" x14ac:dyDescent="0.25">
      <c r="A25" s="2" t="str">
        <f>"00092548"</f>
        <v>00092548</v>
      </c>
      <c r="B25" s="2" t="str">
        <f t="shared" si="0"/>
        <v xml:space="preserve">  </v>
      </c>
      <c r="C25" s="5" t="s">
        <v>35</v>
      </c>
      <c r="D25" s="5" t="s">
        <v>0</v>
      </c>
      <c r="E25" s="5" t="s">
        <v>15</v>
      </c>
      <c r="F25" s="2" t="s">
        <v>0</v>
      </c>
      <c r="G25" s="20">
        <v>100.54</v>
      </c>
      <c r="H25" s="2" t="s">
        <v>19</v>
      </c>
      <c r="I25" s="2" t="s">
        <v>23</v>
      </c>
      <c r="J25" s="2" t="s">
        <v>23</v>
      </c>
    </row>
    <row r="26" spans="1:10" ht="54" customHeight="1" x14ac:dyDescent="0.25">
      <c r="A26" s="2" t="str">
        <f>"00092550"</f>
        <v>00092550</v>
      </c>
      <c r="B26" s="2" t="str">
        <f t="shared" si="0"/>
        <v xml:space="preserve">  </v>
      </c>
      <c r="C26" s="5" t="s">
        <v>36</v>
      </c>
      <c r="D26" s="5" t="s">
        <v>0</v>
      </c>
      <c r="E26" s="5" t="s">
        <v>15</v>
      </c>
      <c r="F26" s="2" t="s">
        <v>0</v>
      </c>
      <c r="G26" s="20">
        <v>15.99</v>
      </c>
      <c r="H26" s="2" t="s">
        <v>19</v>
      </c>
      <c r="I26" s="2" t="s">
        <v>23</v>
      </c>
      <c r="J26" s="2" t="s">
        <v>23</v>
      </c>
    </row>
    <row r="27" spans="1:10" ht="40.5" customHeight="1" x14ac:dyDescent="0.25">
      <c r="A27" s="2" t="str">
        <f>"00092551"</f>
        <v>00092551</v>
      </c>
      <c r="B27" s="2" t="str">
        <f t="shared" si="0"/>
        <v xml:space="preserve">  </v>
      </c>
      <c r="C27" s="5" t="s">
        <v>37</v>
      </c>
      <c r="D27" s="5" t="s">
        <v>0</v>
      </c>
      <c r="E27" s="5" t="s">
        <v>15</v>
      </c>
      <c r="F27" s="2" t="s">
        <v>0</v>
      </c>
      <c r="G27" s="20">
        <v>15.99</v>
      </c>
      <c r="H27" s="2" t="s">
        <v>19</v>
      </c>
      <c r="I27" s="2" t="s">
        <v>23</v>
      </c>
      <c r="J27" s="2" t="s">
        <v>23</v>
      </c>
    </row>
    <row r="28" spans="1:10" ht="44.25" customHeight="1" x14ac:dyDescent="0.25">
      <c r="A28" s="2" t="str">
        <f>"00092552"</f>
        <v>00092552</v>
      </c>
      <c r="B28" s="2" t="str">
        <f t="shared" si="0"/>
        <v xml:space="preserve">  </v>
      </c>
      <c r="C28" s="5" t="s">
        <v>38</v>
      </c>
      <c r="D28" s="5" t="s">
        <v>0</v>
      </c>
      <c r="E28" s="5" t="s">
        <v>15</v>
      </c>
      <c r="F28" s="2" t="s">
        <v>0</v>
      </c>
      <c r="G28" s="20">
        <v>15.99</v>
      </c>
      <c r="H28" s="2" t="s">
        <v>19</v>
      </c>
      <c r="I28" s="2" t="s">
        <v>23</v>
      </c>
      <c r="J28" s="2" t="s">
        <v>23</v>
      </c>
    </row>
    <row r="29" spans="1:10" ht="54" customHeight="1" x14ac:dyDescent="0.25">
      <c r="A29" s="2" t="str">
        <f>"00092553"</f>
        <v>00092553</v>
      </c>
      <c r="B29" s="2" t="str">
        <f t="shared" si="0"/>
        <v xml:space="preserve">  </v>
      </c>
      <c r="C29" s="5" t="s">
        <v>39</v>
      </c>
      <c r="D29" s="5" t="s">
        <v>0</v>
      </c>
      <c r="E29" s="5" t="s">
        <v>15</v>
      </c>
      <c r="F29" s="2" t="s">
        <v>0</v>
      </c>
      <c r="G29" s="20">
        <v>22.85</v>
      </c>
      <c r="H29" s="2" t="s">
        <v>19</v>
      </c>
      <c r="I29" s="2" t="s">
        <v>23</v>
      </c>
      <c r="J29" s="2" t="s">
        <v>23</v>
      </c>
    </row>
    <row r="30" spans="1:10" ht="39.75" customHeight="1" x14ac:dyDescent="0.25">
      <c r="A30" s="2" t="str">
        <f>"00092555"</f>
        <v>00092555</v>
      </c>
      <c r="B30" s="2" t="str">
        <f t="shared" si="0"/>
        <v xml:space="preserve">  </v>
      </c>
      <c r="C30" s="5" t="s">
        <v>40</v>
      </c>
      <c r="D30" s="5" t="s">
        <v>0</v>
      </c>
      <c r="E30" s="5" t="s">
        <v>15</v>
      </c>
      <c r="F30" s="2" t="s">
        <v>0</v>
      </c>
      <c r="G30" s="20">
        <v>11.42</v>
      </c>
      <c r="H30" s="2" t="s">
        <v>19</v>
      </c>
      <c r="I30" s="2" t="s">
        <v>23</v>
      </c>
      <c r="J30" s="2" t="s">
        <v>23</v>
      </c>
    </row>
    <row r="31" spans="1:10" ht="37.5" customHeight="1" x14ac:dyDescent="0.25">
      <c r="A31" s="2" t="str">
        <f>"00092556"</f>
        <v>00092556</v>
      </c>
      <c r="B31" s="2" t="str">
        <f t="shared" si="0"/>
        <v xml:space="preserve">  </v>
      </c>
      <c r="C31" s="5" t="s">
        <v>41</v>
      </c>
      <c r="D31" s="5" t="s">
        <v>0</v>
      </c>
      <c r="E31" s="5" t="s">
        <v>15</v>
      </c>
      <c r="F31" s="2" t="s">
        <v>0</v>
      </c>
      <c r="G31" s="20">
        <v>22.85</v>
      </c>
      <c r="H31" s="2" t="s">
        <v>19</v>
      </c>
      <c r="I31" s="2" t="s">
        <v>23</v>
      </c>
      <c r="J31" s="2" t="s">
        <v>23</v>
      </c>
    </row>
    <row r="32" spans="1:10" ht="52.5" customHeight="1" x14ac:dyDescent="0.25">
      <c r="A32" s="2" t="str">
        <f>"00092557"</f>
        <v>00092557</v>
      </c>
      <c r="B32" s="2" t="str">
        <f t="shared" si="0"/>
        <v xml:space="preserve">  </v>
      </c>
      <c r="C32" s="5" t="s">
        <v>42</v>
      </c>
      <c r="D32" s="5" t="s">
        <v>0</v>
      </c>
      <c r="E32" s="5" t="s">
        <v>15</v>
      </c>
      <c r="F32" s="2" t="s">
        <v>0</v>
      </c>
      <c r="G32" s="20">
        <v>50.27</v>
      </c>
      <c r="H32" s="3">
        <v>46.7</v>
      </c>
      <c r="I32" s="2" t="s">
        <v>23</v>
      </c>
      <c r="J32" s="2" t="s">
        <v>23</v>
      </c>
    </row>
    <row r="33" spans="1:10" ht="141" customHeight="1" x14ac:dyDescent="0.25">
      <c r="A33" s="2" t="str">
        <f>"00092558"</f>
        <v>00092558</v>
      </c>
      <c r="B33" s="2" t="str">
        <f t="shared" si="0"/>
        <v xml:space="preserve">  </v>
      </c>
      <c r="C33" s="5" t="s">
        <v>43</v>
      </c>
      <c r="D33" s="5" t="s">
        <v>0</v>
      </c>
      <c r="E33" s="5" t="s">
        <v>15</v>
      </c>
      <c r="F33" s="2" t="s">
        <v>0</v>
      </c>
      <c r="G33" s="20">
        <v>18.28</v>
      </c>
      <c r="H33" s="2" t="s">
        <v>19</v>
      </c>
      <c r="I33" s="2" t="s">
        <v>23</v>
      </c>
      <c r="J33" s="2" t="s">
        <v>23</v>
      </c>
    </row>
    <row r="34" spans="1:10" ht="51" customHeight="1" x14ac:dyDescent="0.25">
      <c r="A34" s="2" t="str">
        <f>"00092562"</f>
        <v>00092562</v>
      </c>
      <c r="B34" s="2" t="str">
        <f t="shared" si="0"/>
        <v xml:space="preserve">  </v>
      </c>
      <c r="C34" s="5" t="s">
        <v>44</v>
      </c>
      <c r="D34" s="5" t="s">
        <v>0</v>
      </c>
      <c r="E34" s="5" t="s">
        <v>15</v>
      </c>
      <c r="F34" s="2" t="s">
        <v>0</v>
      </c>
      <c r="G34" s="20">
        <v>35.18</v>
      </c>
      <c r="H34" s="2" t="s">
        <v>19</v>
      </c>
      <c r="I34" s="2" t="s">
        <v>23</v>
      </c>
      <c r="J34" s="2" t="s">
        <v>23</v>
      </c>
    </row>
    <row r="35" spans="1:10" ht="24.75" customHeight="1" x14ac:dyDescent="0.25">
      <c r="A35" s="2" t="str">
        <f>"00092563"</f>
        <v>00092563</v>
      </c>
      <c r="B35" s="2" t="str">
        <f t="shared" si="0"/>
        <v xml:space="preserve">  </v>
      </c>
      <c r="C35" s="5" t="s">
        <v>45</v>
      </c>
      <c r="D35" s="5" t="s">
        <v>0</v>
      </c>
      <c r="E35" s="5" t="s">
        <v>15</v>
      </c>
      <c r="F35" s="2" t="s">
        <v>0</v>
      </c>
      <c r="G35" s="20">
        <v>25.59</v>
      </c>
      <c r="H35" s="2" t="s">
        <v>19</v>
      </c>
      <c r="I35" s="2" t="s">
        <v>23</v>
      </c>
      <c r="J35" s="2" t="s">
        <v>23</v>
      </c>
    </row>
    <row r="36" spans="1:10" ht="34.5" customHeight="1" x14ac:dyDescent="0.25">
      <c r="A36" s="2" t="str">
        <f>"00092565"</f>
        <v>00092565</v>
      </c>
      <c r="B36" s="2" t="str">
        <f t="shared" si="0"/>
        <v xml:space="preserve">  </v>
      </c>
      <c r="C36" s="5" t="s">
        <v>46</v>
      </c>
      <c r="D36" s="5" t="s">
        <v>0</v>
      </c>
      <c r="E36" s="5" t="s">
        <v>15</v>
      </c>
      <c r="F36" s="2" t="s">
        <v>0</v>
      </c>
      <c r="G36" s="20">
        <v>6.85</v>
      </c>
      <c r="H36" s="2" t="s">
        <v>19</v>
      </c>
      <c r="I36" s="2" t="s">
        <v>23</v>
      </c>
      <c r="J36" s="2" t="s">
        <v>23</v>
      </c>
    </row>
    <row r="37" spans="1:10" ht="36.75" customHeight="1" x14ac:dyDescent="0.25">
      <c r="A37" s="2" t="str">
        <f>"00092567"</f>
        <v>00092567</v>
      </c>
      <c r="B37" s="2" t="str">
        <f t="shared" si="0"/>
        <v xml:space="preserve">  </v>
      </c>
      <c r="C37" s="5" t="s">
        <v>47</v>
      </c>
      <c r="D37" s="5" t="s">
        <v>0</v>
      </c>
      <c r="E37" s="5" t="s">
        <v>48</v>
      </c>
      <c r="F37" s="2" t="s">
        <v>0</v>
      </c>
      <c r="G37" s="20">
        <v>11.42</v>
      </c>
      <c r="H37" s="3">
        <v>13.21</v>
      </c>
      <c r="I37" s="2" t="s">
        <v>23</v>
      </c>
      <c r="J37" s="2" t="s">
        <v>23</v>
      </c>
    </row>
    <row r="38" spans="1:10" ht="39" customHeight="1" x14ac:dyDescent="0.25">
      <c r="A38" s="2" t="str">
        <f>"00092568"</f>
        <v>00092568</v>
      </c>
      <c r="B38" s="2" t="str">
        <f t="shared" si="0"/>
        <v xml:space="preserve">  </v>
      </c>
      <c r="C38" s="5" t="s">
        <v>49</v>
      </c>
      <c r="D38" s="5" t="s">
        <v>0</v>
      </c>
      <c r="E38" s="5" t="s">
        <v>15</v>
      </c>
      <c r="F38" s="2" t="s">
        <v>0</v>
      </c>
      <c r="G38" s="20">
        <v>9.14</v>
      </c>
      <c r="H38" s="2" t="s">
        <v>19</v>
      </c>
      <c r="I38" s="2" t="s">
        <v>23</v>
      </c>
      <c r="J38" s="2" t="s">
        <v>23</v>
      </c>
    </row>
    <row r="39" spans="1:10" ht="123" customHeight="1" x14ac:dyDescent="0.25">
      <c r="A39" s="2" t="str">
        <f>"00092570"</f>
        <v>00092570</v>
      </c>
      <c r="B39" s="2" t="str">
        <f t="shared" si="0"/>
        <v xml:space="preserve">  </v>
      </c>
      <c r="C39" s="5" t="s">
        <v>50</v>
      </c>
      <c r="D39" s="5" t="s">
        <v>0</v>
      </c>
      <c r="E39" s="5" t="s">
        <v>48</v>
      </c>
      <c r="F39" s="2" t="s">
        <v>0</v>
      </c>
      <c r="G39" s="20">
        <v>18.28</v>
      </c>
      <c r="H39" s="3">
        <v>17.23</v>
      </c>
      <c r="I39" s="2" t="s">
        <v>23</v>
      </c>
      <c r="J39" s="2" t="s">
        <v>23</v>
      </c>
    </row>
    <row r="40" spans="1:10" ht="24.75" customHeight="1" x14ac:dyDescent="0.25">
      <c r="A40" s="2" t="str">
        <f>"00092571"</f>
        <v>00092571</v>
      </c>
      <c r="B40" s="2" t="str">
        <f t="shared" si="0"/>
        <v xml:space="preserve">  </v>
      </c>
      <c r="C40" s="5" t="s">
        <v>51</v>
      </c>
      <c r="D40" s="5" t="s">
        <v>0</v>
      </c>
      <c r="E40" s="5" t="s">
        <v>15</v>
      </c>
      <c r="F40" s="2" t="s">
        <v>0</v>
      </c>
      <c r="G40" s="20">
        <v>20.56</v>
      </c>
      <c r="H40" s="2" t="s">
        <v>19</v>
      </c>
      <c r="I40" s="2" t="s">
        <v>23</v>
      </c>
      <c r="J40" s="2" t="s">
        <v>23</v>
      </c>
    </row>
    <row r="41" spans="1:10" ht="37.5" customHeight="1" x14ac:dyDescent="0.25">
      <c r="A41" s="2" t="str">
        <f>"00092572"</f>
        <v>00092572</v>
      </c>
      <c r="B41" s="2" t="str">
        <f t="shared" si="0"/>
        <v xml:space="preserve">  </v>
      </c>
      <c r="C41" s="5" t="s">
        <v>52</v>
      </c>
      <c r="D41" s="5" t="s">
        <v>0</v>
      </c>
      <c r="E41" s="5" t="s">
        <v>15</v>
      </c>
      <c r="F41" s="2" t="s">
        <v>0</v>
      </c>
      <c r="G41" s="20">
        <v>39.75</v>
      </c>
      <c r="H41" s="2" t="s">
        <v>19</v>
      </c>
      <c r="I41" s="2" t="s">
        <v>23</v>
      </c>
      <c r="J41" s="2" t="s">
        <v>23</v>
      </c>
    </row>
    <row r="42" spans="1:10" ht="38.25" customHeight="1" x14ac:dyDescent="0.25">
      <c r="A42" s="2" t="str">
        <f>"00092575"</f>
        <v>00092575</v>
      </c>
      <c r="B42" s="2" t="str">
        <f t="shared" si="0"/>
        <v xml:space="preserve">  </v>
      </c>
      <c r="C42" s="5" t="s">
        <v>53</v>
      </c>
      <c r="D42" s="5" t="s">
        <v>0</v>
      </c>
      <c r="E42" s="5" t="s">
        <v>15</v>
      </c>
      <c r="F42" s="2" t="s">
        <v>0</v>
      </c>
      <c r="G42" s="20">
        <v>53.92</v>
      </c>
      <c r="H42" s="2" t="s">
        <v>19</v>
      </c>
      <c r="I42" s="2" t="s">
        <v>23</v>
      </c>
      <c r="J42" s="2" t="s">
        <v>23</v>
      </c>
    </row>
    <row r="43" spans="1:10" ht="36.75" customHeight="1" x14ac:dyDescent="0.25">
      <c r="A43" s="2" t="str">
        <f>"00092576"</f>
        <v>00092576</v>
      </c>
      <c r="B43" s="2" t="str">
        <f t="shared" si="0"/>
        <v xml:space="preserve">  </v>
      </c>
      <c r="C43" s="5" t="s">
        <v>54</v>
      </c>
      <c r="D43" s="5" t="s">
        <v>0</v>
      </c>
      <c r="E43" s="5" t="s">
        <v>15</v>
      </c>
      <c r="F43" s="2" t="s">
        <v>0</v>
      </c>
      <c r="G43" s="20">
        <v>28.33</v>
      </c>
      <c r="H43" s="2" t="s">
        <v>19</v>
      </c>
      <c r="I43" s="2" t="s">
        <v>23</v>
      </c>
      <c r="J43" s="2" t="s">
        <v>23</v>
      </c>
    </row>
    <row r="44" spans="1:10" ht="27" customHeight="1" x14ac:dyDescent="0.25">
      <c r="A44" s="2" t="str">
        <f>"00092577"</f>
        <v>00092577</v>
      </c>
      <c r="B44" s="2" t="str">
        <f t="shared" si="0"/>
        <v xml:space="preserve">  </v>
      </c>
      <c r="C44" s="5" t="s">
        <v>55</v>
      </c>
      <c r="D44" s="5" t="s">
        <v>0</v>
      </c>
      <c r="E44" s="5" t="s">
        <v>15</v>
      </c>
      <c r="F44" s="2" t="s">
        <v>0</v>
      </c>
      <c r="G44" s="20">
        <v>7.31</v>
      </c>
      <c r="H44" s="2" t="s">
        <v>19</v>
      </c>
      <c r="I44" s="2" t="s">
        <v>23</v>
      </c>
      <c r="J44" s="2" t="s">
        <v>23</v>
      </c>
    </row>
    <row r="45" spans="1:10" ht="39.75" customHeight="1" x14ac:dyDescent="0.25">
      <c r="A45" s="2" t="str">
        <f>"00092579"</f>
        <v>00092579</v>
      </c>
      <c r="B45" s="2" t="str">
        <f t="shared" si="0"/>
        <v xml:space="preserve">  </v>
      </c>
      <c r="C45" s="5" t="s">
        <v>56</v>
      </c>
      <c r="D45" s="5" t="s">
        <v>0</v>
      </c>
      <c r="E45" s="5" t="s">
        <v>15</v>
      </c>
      <c r="F45" s="2" t="s">
        <v>0</v>
      </c>
      <c r="G45" s="20">
        <v>31.99</v>
      </c>
      <c r="H45" s="3">
        <v>29.33</v>
      </c>
      <c r="I45" s="2" t="s">
        <v>23</v>
      </c>
      <c r="J45" s="2" t="s">
        <v>23</v>
      </c>
    </row>
    <row r="46" spans="1:10" ht="42.75" customHeight="1" x14ac:dyDescent="0.25">
      <c r="A46" s="2" t="str">
        <f>"00092582"</f>
        <v>00092582</v>
      </c>
      <c r="B46" s="2" t="str">
        <f t="shared" si="0"/>
        <v xml:space="preserve">  </v>
      </c>
      <c r="C46" s="5" t="s">
        <v>57</v>
      </c>
      <c r="D46" s="5" t="s">
        <v>0</v>
      </c>
      <c r="E46" s="5" t="s">
        <v>15</v>
      </c>
      <c r="F46" s="2" t="s">
        <v>0</v>
      </c>
      <c r="G46" s="20">
        <v>53.01</v>
      </c>
      <c r="H46" s="2" t="s">
        <v>19</v>
      </c>
      <c r="I46" s="2" t="s">
        <v>23</v>
      </c>
      <c r="J46" s="2" t="s">
        <v>23</v>
      </c>
    </row>
    <row r="47" spans="1:10" ht="38.25" customHeight="1" x14ac:dyDescent="0.25">
      <c r="A47" s="2" t="str">
        <f>"00092583"</f>
        <v>00092583</v>
      </c>
      <c r="B47" s="2" t="str">
        <f t="shared" si="0"/>
        <v xml:space="preserve">  </v>
      </c>
      <c r="C47" s="5" t="s">
        <v>58</v>
      </c>
      <c r="D47" s="5" t="s">
        <v>0</v>
      </c>
      <c r="E47" s="5" t="s">
        <v>48</v>
      </c>
      <c r="F47" s="2" t="s">
        <v>0</v>
      </c>
      <c r="G47" s="20">
        <v>32.9</v>
      </c>
      <c r="H47" s="2" t="s">
        <v>19</v>
      </c>
      <c r="I47" s="2" t="s">
        <v>23</v>
      </c>
      <c r="J47" s="2" t="s">
        <v>23</v>
      </c>
    </row>
    <row r="48" spans="1:10" ht="42" customHeight="1" x14ac:dyDescent="0.25">
      <c r="A48" s="2" t="str">
        <f>"00092584"</f>
        <v>00092584</v>
      </c>
      <c r="B48" s="2" t="str">
        <f t="shared" si="0"/>
        <v xml:space="preserve">  </v>
      </c>
      <c r="C48" s="5" t="s">
        <v>59</v>
      </c>
      <c r="D48" s="5" t="s">
        <v>0</v>
      </c>
      <c r="E48" s="5" t="s">
        <v>15</v>
      </c>
      <c r="F48" s="2" t="s">
        <v>0</v>
      </c>
      <c r="G48" s="20">
        <v>61.69</v>
      </c>
      <c r="H48" s="2" t="s">
        <v>19</v>
      </c>
      <c r="I48" s="2" t="s">
        <v>23</v>
      </c>
      <c r="J48" s="2" t="s">
        <v>23</v>
      </c>
    </row>
    <row r="49" spans="1:10" ht="125.25" customHeight="1" x14ac:dyDescent="0.25">
      <c r="A49" s="2" t="str">
        <f>"00092587"</f>
        <v>00092587</v>
      </c>
      <c r="B49" s="2" t="str">
        <f t="shared" si="0"/>
        <v xml:space="preserve">  </v>
      </c>
      <c r="C49" s="5" t="s">
        <v>60</v>
      </c>
      <c r="D49" s="5" t="s">
        <v>0</v>
      </c>
      <c r="E49" s="5" t="s">
        <v>15</v>
      </c>
      <c r="F49" s="2" t="s">
        <v>0</v>
      </c>
      <c r="G49" s="20">
        <v>54.84</v>
      </c>
      <c r="H49" s="2" t="s">
        <v>19</v>
      </c>
      <c r="I49" s="2" t="s">
        <v>23</v>
      </c>
      <c r="J49" s="2" t="s">
        <v>23</v>
      </c>
    </row>
    <row r="50" spans="1:10" ht="129" customHeight="1" x14ac:dyDescent="0.25">
      <c r="A50" s="2" t="str">
        <f>"00092587"</f>
        <v>00092587</v>
      </c>
      <c r="B50" s="2" t="str">
        <f>"26"</f>
        <v>26</v>
      </c>
      <c r="C50" s="5" t="s">
        <v>60</v>
      </c>
      <c r="D50" s="5" t="s">
        <v>0</v>
      </c>
      <c r="E50" s="5" t="s">
        <v>15</v>
      </c>
      <c r="F50" s="2" t="s">
        <v>0</v>
      </c>
      <c r="G50" s="20">
        <v>13.71</v>
      </c>
      <c r="H50" s="2" t="s">
        <v>19</v>
      </c>
      <c r="I50" s="2" t="s">
        <v>23</v>
      </c>
      <c r="J50" s="2" t="s">
        <v>23</v>
      </c>
    </row>
    <row r="51" spans="1:10" ht="126" customHeight="1" x14ac:dyDescent="0.25">
      <c r="A51" s="2" t="str">
        <f>"00092588"</f>
        <v>00092588</v>
      </c>
      <c r="B51" s="2" t="str">
        <f>"  "</f>
        <v xml:space="preserve">  </v>
      </c>
      <c r="C51" s="5" t="s">
        <v>61</v>
      </c>
      <c r="D51" s="5" t="s">
        <v>0</v>
      </c>
      <c r="E51" s="5" t="s">
        <v>15</v>
      </c>
      <c r="F51" s="2" t="s">
        <v>0</v>
      </c>
      <c r="G51" s="20">
        <v>79.97</v>
      </c>
      <c r="H51" s="2" t="s">
        <v>19</v>
      </c>
      <c r="I51" s="2" t="s">
        <v>23</v>
      </c>
      <c r="J51" s="2" t="s">
        <v>23</v>
      </c>
    </row>
    <row r="52" spans="1:10" ht="125.25" customHeight="1" x14ac:dyDescent="0.25">
      <c r="A52" s="2" t="str">
        <f>"00092588"</f>
        <v>00092588</v>
      </c>
      <c r="B52" s="2" t="str">
        <f>"TC"</f>
        <v>TC</v>
      </c>
      <c r="C52" s="5" t="s">
        <v>61</v>
      </c>
      <c r="D52" s="5" t="s">
        <v>0</v>
      </c>
      <c r="E52" s="5" t="s">
        <v>15</v>
      </c>
      <c r="F52" s="2" t="s">
        <v>0</v>
      </c>
      <c r="G52" s="20">
        <v>57.12</v>
      </c>
      <c r="H52" s="2" t="s">
        <v>19</v>
      </c>
      <c r="I52" s="2" t="s">
        <v>23</v>
      </c>
      <c r="J52" s="2" t="s">
        <v>23</v>
      </c>
    </row>
    <row r="53" spans="1:10" ht="127.5" customHeight="1" x14ac:dyDescent="0.25">
      <c r="A53" s="2" t="str">
        <f>"00092588"</f>
        <v>00092588</v>
      </c>
      <c r="B53" s="2" t="str">
        <f>"26"</f>
        <v>26</v>
      </c>
      <c r="C53" s="5" t="s">
        <v>61</v>
      </c>
      <c r="D53" s="5" t="s">
        <v>0</v>
      </c>
      <c r="E53" s="5" t="s">
        <v>15</v>
      </c>
      <c r="F53" s="2" t="s">
        <v>0</v>
      </c>
      <c r="G53" s="20">
        <v>22.85</v>
      </c>
      <c r="H53" s="2" t="s">
        <v>19</v>
      </c>
      <c r="I53" s="2" t="s">
        <v>23</v>
      </c>
      <c r="J53" s="2" t="s">
        <v>23</v>
      </c>
    </row>
    <row r="54" spans="1:10" ht="54" customHeight="1" x14ac:dyDescent="0.25">
      <c r="A54" s="2" t="str">
        <f>"00092590"</f>
        <v>00092590</v>
      </c>
      <c r="B54" s="2" t="str">
        <f t="shared" ref="B54:B73" si="1">"  "</f>
        <v xml:space="preserve">  </v>
      </c>
      <c r="C54" s="5" t="s">
        <v>62</v>
      </c>
      <c r="D54" s="5" t="s">
        <v>0</v>
      </c>
      <c r="E54" s="5" t="s">
        <v>15</v>
      </c>
      <c r="F54" s="2" t="s">
        <v>0</v>
      </c>
      <c r="G54" s="20">
        <v>50.27</v>
      </c>
      <c r="H54" s="2" t="s">
        <v>19</v>
      </c>
      <c r="I54" s="2" t="s">
        <v>23</v>
      </c>
      <c r="J54" s="2" t="s">
        <v>23</v>
      </c>
    </row>
    <row r="55" spans="1:10" ht="27" customHeight="1" x14ac:dyDescent="0.25">
      <c r="A55" s="2" t="str">
        <f>"00092591"</f>
        <v>00092591</v>
      </c>
      <c r="B55" s="2" t="str">
        <f t="shared" si="1"/>
        <v xml:space="preserve">  </v>
      </c>
      <c r="C55" s="5" t="s">
        <v>63</v>
      </c>
      <c r="D55" s="5" t="s">
        <v>0</v>
      </c>
      <c r="E55" s="5" t="s">
        <v>15</v>
      </c>
      <c r="F55" s="2" t="s">
        <v>0</v>
      </c>
      <c r="G55" s="20">
        <v>75.400000000000006</v>
      </c>
      <c r="H55" s="2" t="s">
        <v>19</v>
      </c>
      <c r="I55" s="2" t="s">
        <v>23</v>
      </c>
      <c r="J55" s="2" t="s">
        <v>23</v>
      </c>
    </row>
    <row r="56" spans="1:10" ht="40.5" customHeight="1" x14ac:dyDescent="0.25">
      <c r="A56" s="2" t="str">
        <f>"00092592"</f>
        <v>00092592</v>
      </c>
      <c r="B56" s="2" t="str">
        <f t="shared" si="1"/>
        <v xml:space="preserve">  </v>
      </c>
      <c r="C56" s="5" t="s">
        <v>64</v>
      </c>
      <c r="D56" s="5" t="s">
        <v>0</v>
      </c>
      <c r="E56" s="5" t="s">
        <v>15</v>
      </c>
      <c r="F56" s="2" t="s">
        <v>0</v>
      </c>
      <c r="G56" s="20">
        <v>18.28</v>
      </c>
      <c r="H56" s="2" t="s">
        <v>19</v>
      </c>
      <c r="I56" s="2" t="s">
        <v>23</v>
      </c>
      <c r="J56" s="2" t="s">
        <v>23</v>
      </c>
    </row>
    <row r="57" spans="1:10" ht="54" customHeight="1" x14ac:dyDescent="0.25">
      <c r="A57" s="2" t="str">
        <f>"00092593"</f>
        <v>00092593</v>
      </c>
      <c r="B57" s="2" t="str">
        <f t="shared" si="1"/>
        <v xml:space="preserve">  </v>
      </c>
      <c r="C57" s="5" t="s">
        <v>65</v>
      </c>
      <c r="D57" s="5" t="s">
        <v>0</v>
      </c>
      <c r="E57" s="5" t="s">
        <v>15</v>
      </c>
      <c r="F57" s="2" t="s">
        <v>0</v>
      </c>
      <c r="G57" s="20">
        <v>27.42</v>
      </c>
      <c r="H57" s="2" t="s">
        <v>19</v>
      </c>
      <c r="I57" s="2" t="s">
        <v>23</v>
      </c>
      <c r="J57" s="2" t="s">
        <v>23</v>
      </c>
    </row>
    <row r="58" spans="1:10" ht="56.25" customHeight="1" x14ac:dyDescent="0.25">
      <c r="A58" s="2" t="str">
        <f>"00092594"</f>
        <v>00092594</v>
      </c>
      <c r="B58" s="2" t="str">
        <f t="shared" si="1"/>
        <v xml:space="preserve">  </v>
      </c>
      <c r="C58" s="5" t="s">
        <v>66</v>
      </c>
      <c r="D58" s="5" t="s">
        <v>0</v>
      </c>
      <c r="E58" s="5" t="s">
        <v>15</v>
      </c>
      <c r="F58" s="2" t="s">
        <v>0</v>
      </c>
      <c r="G58" s="20">
        <v>18.28</v>
      </c>
      <c r="H58" s="2" t="s">
        <v>19</v>
      </c>
      <c r="I58" s="2" t="s">
        <v>23</v>
      </c>
      <c r="J58" s="2" t="s">
        <v>23</v>
      </c>
    </row>
    <row r="59" spans="1:10" ht="53.25" customHeight="1" x14ac:dyDescent="0.25">
      <c r="A59" s="2" t="str">
        <f>"00092595"</f>
        <v>00092595</v>
      </c>
      <c r="B59" s="2" t="str">
        <f t="shared" si="1"/>
        <v xml:space="preserve">  </v>
      </c>
      <c r="C59" s="5" t="s">
        <v>67</v>
      </c>
      <c r="D59" s="5" t="s">
        <v>0</v>
      </c>
      <c r="E59" s="5" t="s">
        <v>15</v>
      </c>
      <c r="F59" s="2" t="s">
        <v>0</v>
      </c>
      <c r="G59" s="20">
        <v>27.42</v>
      </c>
      <c r="H59" s="2" t="s">
        <v>19</v>
      </c>
      <c r="I59" s="2" t="s">
        <v>23</v>
      </c>
      <c r="J59" s="2" t="s">
        <v>23</v>
      </c>
    </row>
    <row r="60" spans="1:10" ht="51" customHeight="1" x14ac:dyDescent="0.25">
      <c r="A60" s="2" t="str">
        <f>"00092596"</f>
        <v>00092596</v>
      </c>
      <c r="B60" s="2" t="str">
        <f t="shared" si="1"/>
        <v xml:space="preserve">  </v>
      </c>
      <c r="C60" s="5" t="s">
        <v>68</v>
      </c>
      <c r="D60" s="5" t="s">
        <v>0</v>
      </c>
      <c r="E60" s="5" t="s">
        <v>15</v>
      </c>
      <c r="F60" s="2" t="s">
        <v>0</v>
      </c>
      <c r="G60" s="20">
        <v>27.42</v>
      </c>
      <c r="H60" s="2" t="s">
        <v>19</v>
      </c>
      <c r="I60" s="2" t="s">
        <v>23</v>
      </c>
      <c r="J60" s="2" t="s">
        <v>23</v>
      </c>
    </row>
    <row r="61" spans="1:10" ht="81" customHeight="1" x14ac:dyDescent="0.25">
      <c r="A61" s="2" t="str">
        <f>"00092597"</f>
        <v>00092597</v>
      </c>
      <c r="B61" s="2" t="str">
        <f t="shared" si="1"/>
        <v xml:space="preserve">  </v>
      </c>
      <c r="C61" s="5" t="s">
        <v>69</v>
      </c>
      <c r="D61" s="5" t="s">
        <v>0</v>
      </c>
      <c r="E61" s="5" t="s">
        <v>15</v>
      </c>
      <c r="F61" s="2" t="s">
        <v>0</v>
      </c>
      <c r="G61" s="20">
        <v>95.97</v>
      </c>
      <c r="H61" s="3">
        <v>56.91</v>
      </c>
      <c r="I61" s="2" t="s">
        <v>23</v>
      </c>
      <c r="J61" s="2" t="s">
        <v>23</v>
      </c>
    </row>
    <row r="62" spans="1:10" ht="83.25" customHeight="1" x14ac:dyDescent="0.25">
      <c r="A62" s="2" t="str">
        <f>"00092601"</f>
        <v>00092601</v>
      </c>
      <c r="B62" s="2" t="str">
        <f t="shared" si="1"/>
        <v xml:space="preserve">  </v>
      </c>
      <c r="C62" s="5" t="s">
        <v>70</v>
      </c>
      <c r="D62" s="5" t="s">
        <v>0</v>
      </c>
      <c r="E62" s="5" t="s">
        <v>15</v>
      </c>
      <c r="F62" s="2" t="s">
        <v>0</v>
      </c>
      <c r="G62" s="20">
        <v>80.88</v>
      </c>
      <c r="H62" s="3">
        <v>73.36</v>
      </c>
      <c r="I62" s="2">
        <v>95</v>
      </c>
      <c r="J62" s="2" t="s">
        <v>16</v>
      </c>
    </row>
    <row r="63" spans="1:10" ht="81" customHeight="1" x14ac:dyDescent="0.25">
      <c r="A63" s="2" t="str">
        <f>"00092602"</f>
        <v>00092602</v>
      </c>
      <c r="B63" s="2" t="str">
        <f t="shared" si="1"/>
        <v xml:space="preserve">  </v>
      </c>
      <c r="C63" s="5" t="s">
        <v>71</v>
      </c>
      <c r="D63" s="5" t="s">
        <v>0</v>
      </c>
      <c r="E63" s="5" t="s">
        <v>15</v>
      </c>
      <c r="F63" s="2" t="s">
        <v>0</v>
      </c>
      <c r="G63" s="20">
        <v>56.21</v>
      </c>
      <c r="H63" s="3">
        <v>47.49</v>
      </c>
      <c r="I63" s="2">
        <v>95</v>
      </c>
      <c r="J63" s="2" t="s">
        <v>16</v>
      </c>
    </row>
    <row r="64" spans="1:10" ht="69.75" customHeight="1" x14ac:dyDescent="0.25">
      <c r="A64" s="2" t="str">
        <f>"00092603"</f>
        <v>00092603</v>
      </c>
      <c r="B64" s="2" t="str">
        <f t="shared" si="1"/>
        <v xml:space="preserve">  </v>
      </c>
      <c r="C64" s="5" t="s">
        <v>72</v>
      </c>
      <c r="D64" s="5" t="s">
        <v>0</v>
      </c>
      <c r="E64" s="5" t="s">
        <v>15</v>
      </c>
      <c r="F64" s="2" t="s">
        <v>0</v>
      </c>
      <c r="G64" s="20">
        <v>53.46</v>
      </c>
      <c r="H64" s="3">
        <v>48.22</v>
      </c>
      <c r="I64" s="2">
        <v>95</v>
      </c>
      <c r="J64" s="2" t="s">
        <v>16</v>
      </c>
    </row>
    <row r="65" spans="1:10" ht="83.25" customHeight="1" x14ac:dyDescent="0.25">
      <c r="A65" s="2" t="str">
        <f>"00092604"</f>
        <v>00092604</v>
      </c>
      <c r="B65" s="2" t="str">
        <f t="shared" si="1"/>
        <v xml:space="preserve">  </v>
      </c>
      <c r="C65" s="5" t="s">
        <v>73</v>
      </c>
      <c r="D65" s="5" t="s">
        <v>0</v>
      </c>
      <c r="E65" s="5" t="s">
        <v>15</v>
      </c>
      <c r="F65" s="2" t="s">
        <v>0</v>
      </c>
      <c r="G65" s="20">
        <v>35.64</v>
      </c>
      <c r="H65" s="3">
        <v>30.83</v>
      </c>
      <c r="I65" s="2">
        <v>95</v>
      </c>
      <c r="J65" s="2" t="s">
        <v>16</v>
      </c>
    </row>
    <row r="66" spans="1:10" ht="131.25" customHeight="1" x14ac:dyDescent="0.25">
      <c r="A66" s="2" t="str">
        <f>"00092607"</f>
        <v>00092607</v>
      </c>
      <c r="B66" s="2" t="str">
        <f t="shared" si="1"/>
        <v xml:space="preserve">  </v>
      </c>
      <c r="C66" s="5" t="s">
        <v>74</v>
      </c>
      <c r="D66" s="5" t="s">
        <v>0</v>
      </c>
      <c r="E66" s="5" t="s">
        <v>15</v>
      </c>
      <c r="F66" s="2" t="s">
        <v>0</v>
      </c>
      <c r="G66" s="20">
        <v>75.86</v>
      </c>
      <c r="H66" s="2" t="s">
        <v>19</v>
      </c>
      <c r="I66" s="2" t="s">
        <v>23</v>
      </c>
      <c r="J66" s="2" t="s">
        <v>23</v>
      </c>
    </row>
    <row r="67" spans="1:10" ht="126.75" customHeight="1" x14ac:dyDescent="0.25">
      <c r="A67" s="2" t="str">
        <f>"00092608"</f>
        <v>00092608</v>
      </c>
      <c r="B67" s="2" t="str">
        <f t="shared" si="1"/>
        <v xml:space="preserve">  </v>
      </c>
      <c r="C67" s="5" t="s">
        <v>75</v>
      </c>
      <c r="D67" s="5" t="s">
        <v>0</v>
      </c>
      <c r="E67" s="5" t="s">
        <v>15</v>
      </c>
      <c r="F67" s="2" t="s">
        <v>0</v>
      </c>
      <c r="G67" s="20">
        <v>42.5</v>
      </c>
      <c r="H67" s="2" t="s">
        <v>19</v>
      </c>
      <c r="I67" s="2" t="s">
        <v>23</v>
      </c>
      <c r="J67" s="2" t="s">
        <v>23</v>
      </c>
    </row>
    <row r="68" spans="1:10" ht="82.5" customHeight="1" x14ac:dyDescent="0.25">
      <c r="A68" s="2" t="str">
        <f>"00092609"</f>
        <v>00092609</v>
      </c>
      <c r="B68" s="2" t="str">
        <f t="shared" si="1"/>
        <v xml:space="preserve">  </v>
      </c>
      <c r="C68" s="5" t="s">
        <v>76</v>
      </c>
      <c r="D68" s="5" t="s">
        <v>0</v>
      </c>
      <c r="E68" s="5" t="s">
        <v>15</v>
      </c>
      <c r="F68" s="2" t="s">
        <v>0</v>
      </c>
      <c r="G68" s="20">
        <v>37.93</v>
      </c>
      <c r="H68" s="2" t="s">
        <v>19</v>
      </c>
      <c r="I68" s="2">
        <v>95</v>
      </c>
      <c r="J68" s="2" t="s">
        <v>16</v>
      </c>
    </row>
    <row r="69" spans="1:10" ht="56.25" customHeight="1" x14ac:dyDescent="0.25">
      <c r="A69" s="2" t="str">
        <f>"00092610"</f>
        <v>00092610</v>
      </c>
      <c r="B69" s="2" t="str">
        <f t="shared" si="1"/>
        <v xml:space="preserve">  </v>
      </c>
      <c r="C69" s="5" t="s">
        <v>77</v>
      </c>
      <c r="D69" s="5" t="s">
        <v>0</v>
      </c>
      <c r="E69" s="5" t="s">
        <v>78</v>
      </c>
      <c r="F69" s="2" t="s">
        <v>0</v>
      </c>
      <c r="G69" s="20">
        <v>79.97</v>
      </c>
      <c r="H69" s="3">
        <v>49.26</v>
      </c>
      <c r="I69" s="2" t="s">
        <v>23</v>
      </c>
      <c r="J69" s="2" t="s">
        <v>23</v>
      </c>
    </row>
    <row r="70" spans="1:10" ht="84" customHeight="1" x14ac:dyDescent="0.25">
      <c r="A70" s="2" t="str">
        <f>"00092611"</f>
        <v>00092611</v>
      </c>
      <c r="B70" s="2" t="str">
        <f t="shared" si="1"/>
        <v xml:space="preserve">  </v>
      </c>
      <c r="C70" s="5" t="s">
        <v>79</v>
      </c>
      <c r="D70" s="5" t="s">
        <v>0</v>
      </c>
      <c r="E70" s="5" t="s">
        <v>15</v>
      </c>
      <c r="F70" s="2" t="s">
        <v>0</v>
      </c>
      <c r="G70" s="20">
        <v>79.97</v>
      </c>
      <c r="H70" s="2" t="s">
        <v>19</v>
      </c>
      <c r="I70" s="2" t="s">
        <v>23</v>
      </c>
      <c r="J70" s="2" t="s">
        <v>23</v>
      </c>
    </row>
    <row r="71" spans="1:10" ht="70.5" customHeight="1" x14ac:dyDescent="0.25">
      <c r="A71" s="2" t="str">
        <f>"00092700"</f>
        <v>00092700</v>
      </c>
      <c r="B71" s="2" t="str">
        <f t="shared" si="1"/>
        <v xml:space="preserve">  </v>
      </c>
      <c r="C71" s="5" t="s">
        <v>80</v>
      </c>
      <c r="D71" s="5" t="s">
        <v>0</v>
      </c>
      <c r="E71" s="5" t="s">
        <v>81</v>
      </c>
      <c r="F71" s="2" t="s">
        <v>0</v>
      </c>
      <c r="G71" s="19" t="s">
        <v>89</v>
      </c>
      <c r="H71" s="2" t="s">
        <v>19</v>
      </c>
      <c r="I71" s="2" t="s">
        <v>23</v>
      </c>
      <c r="J71" s="2" t="s">
        <v>23</v>
      </c>
    </row>
    <row r="72" spans="1:10" ht="126" customHeight="1" x14ac:dyDescent="0.25">
      <c r="A72" s="2" t="str">
        <f>"00097129"</f>
        <v>00097129</v>
      </c>
      <c r="B72" s="2" t="str">
        <f t="shared" si="1"/>
        <v xml:space="preserve">  </v>
      </c>
      <c r="C72" s="5" t="s">
        <v>88</v>
      </c>
      <c r="D72" s="5" t="s">
        <v>0</v>
      </c>
      <c r="E72" s="5" t="s">
        <v>48</v>
      </c>
      <c r="F72" s="2" t="s">
        <v>0</v>
      </c>
      <c r="G72" s="20">
        <v>25.68</v>
      </c>
      <c r="H72" s="2" t="s">
        <v>19</v>
      </c>
      <c r="I72" s="2" t="s">
        <v>23</v>
      </c>
      <c r="J72" s="2" t="s">
        <v>23</v>
      </c>
    </row>
    <row r="73" spans="1:10" ht="128.25" customHeight="1" x14ac:dyDescent="0.25">
      <c r="A73" s="2" t="str">
        <f>"00097130"</f>
        <v>00097130</v>
      </c>
      <c r="B73" s="2" t="str">
        <f t="shared" si="1"/>
        <v xml:space="preserve">  </v>
      </c>
      <c r="C73" s="5" t="s">
        <v>88</v>
      </c>
      <c r="D73" s="5" t="s">
        <v>0</v>
      </c>
      <c r="E73" s="5" t="s">
        <v>48</v>
      </c>
      <c r="F73" s="2" t="s">
        <v>0</v>
      </c>
      <c r="G73" s="20">
        <v>24.53</v>
      </c>
      <c r="H73" s="2" t="s">
        <v>19</v>
      </c>
      <c r="I73" s="2" t="s">
        <v>23</v>
      </c>
      <c r="J73" s="2" t="s">
        <v>23</v>
      </c>
    </row>
  </sheetData>
  <pageMargins left="0.7" right="0.7" top="0.75" bottom="0.75" header="0.3" footer="0.3"/>
  <pageSetup orientation="portrait" horizontalDpi="90" verticalDpi="9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Core Metadata" ma:contentTypeID="0x010100BAD75EA75CD83B45A34259F0B184D02700B2BE04684DDCC34FB28F0EBF3824ECD7" ma:contentTypeVersion="9" ma:contentTypeDescription="" ma:contentTypeScope="" ma:versionID="05b6572fc3926e76caf4d24e6e73b82c">
  <xsd:schema xmlns:xsd="http://www.w3.org/2001/XMLSchema" xmlns:xs="http://www.w3.org/2001/XMLSchema" xmlns:p="http://schemas.microsoft.com/office/2006/metadata/properties" xmlns:ns2="76d38050-7b15-4892-beee-6b8430b169cf" xmlns:ns3="32249c65-da49-47e9-984a-f0159a6f027c" targetNamespace="http://schemas.microsoft.com/office/2006/metadata/properties" ma:root="true" ma:fieldsID="9146f608e35f61a96114a524ffe5a097" ns2:_="" ns3:_="">
    <xsd:import namespace="76d38050-7b15-4892-beee-6b8430b169cf"/>
    <xsd:import namespace="32249c65-da49-47e9-984a-f0159a6f027c"/>
    <xsd:element name="properties">
      <xsd:complexType>
        <xsd:sequence>
          <xsd:element name="documentManagement">
            <xsd:complexType>
              <xsd:all>
                <xsd:element ref="ns2:Fee_x0020_Schedule"/>
                <xsd:element ref="ns2:Effective_x0020_Date"/>
                <xsd:element ref="ns3:DHHSInternetDivision" minOccurs="0"/>
                <xsd:element ref="ns3:DHHSInternetTopic" minOccurs="0"/>
                <xsd:element ref="ns3:DHHSInternetPCM" minOccurs="0"/>
                <xsd:element ref="ns3:DHHSInternetWCP" minOccurs="0"/>
                <xsd:element ref="ns3:SharedWithUsers" minOccurs="0"/>
                <xsd:element ref="ns3:DHHSInternetEffective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d38050-7b15-4892-beee-6b8430b169cf" elementFormDefault="qualified">
    <xsd:import namespace="http://schemas.microsoft.com/office/2006/documentManagement/types"/>
    <xsd:import namespace="http://schemas.microsoft.com/office/infopath/2007/PartnerControls"/>
    <xsd:element name="Fee_x0020_Schedule" ma:index="2" ma:displayName="Fee Schedule" ma:default="Ambulatory Surgery Center Rates" ma:format="Dropdown" ma:internalName="Fee_x0020_Schedule">
      <xsd:simpleType>
        <xsd:union memberTypes="dms:Text">
          <xsd:simpleType>
            <xsd:restriction base="dms:Choice">
              <xsd:enumeration value="Ambulatory Surgery Center Rates"/>
              <xsd:enumeration value="Ambulance Services"/>
              <xsd:enumeration value="Anesthesia"/>
              <xsd:enumeration value="APR-DRG"/>
              <xsd:enumeration value="Chiropractic Services"/>
              <xsd:enumeration value="Clinical Lab"/>
              <xsd:enumeration value="COVID-19"/>
              <xsd:enumeration value="Dental Services"/>
              <xsd:enumeration value="Durable Medical Equipment, Medical Supplies, Orthotics and Prosthetics"/>
              <xsd:enumeration value="EAPG Base Rates"/>
              <xsd:enumeration value="Enhanced Payments to Primary Care Providers"/>
              <xsd:enumeration value="FQHC"/>
              <xsd:enumeration value="Free Standing Birth Centers"/>
              <xsd:enumeration value="Health Check Services"/>
              <xsd:enumeration value="Hearing Aid"/>
              <xsd:enumeration value="Home &amp; Community Based Services"/>
              <xsd:enumeration value="Home Health Agency"/>
              <xsd:enumeration value="Hospice"/>
              <xsd:enumeration value="Hospital Non-Acute Admin Level of Care"/>
              <xsd:enumeration value="Injectables"/>
              <xsd:enumeration value="Interpretation Services"/>
              <xsd:enumeration value="Mental Health and Substance Use"/>
              <xsd:enumeration value="Non-Emergency Transportation Services"/>
              <xsd:enumeration value="Nursing Services"/>
              <xsd:enumeration value="​Pediatric Feeding Clinics"/>
              <xsd:enumeration value="Personal Assistance Services"/>
              <xsd:enumeration value="Physical Therapy and Occupational Therapy Services"/>
              <xsd:enumeration value="Physician Services"/>
              <xsd:enumeration value="Podiatry Services"/>
              <xsd:enumeration value="Specialized Add-On Services"/>
              <xsd:enumeration value="Speech Pathology and Audiology Services"/>
              <xsd:enumeration value="Swing Bed"/>
              <xsd:enumeration value="Visual Care Services"/>
            </xsd:restriction>
          </xsd:simpleType>
        </xsd:union>
      </xsd:simpleType>
    </xsd:element>
    <xsd:element name="Effective_x0020_Date" ma:index="3" ma:displayName="Effective Date" ma:format="DateOnly" ma:internalName="Effective_x0020_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49c65-da49-47e9-984a-f0159a6f027c" elementFormDefault="qualified">
    <xsd:import namespace="http://schemas.microsoft.com/office/2006/documentManagement/types"/>
    <xsd:import namespace="http://schemas.microsoft.com/office/infopath/2007/PartnerControls"/>
    <xsd:element name="DHHSInternetDivision" ma:index="4" nillable="true" ma:displayName="Division" ma:format="Dropdown" ma:internalName="DHHSInternetDivision">
      <xsd:simpleType>
        <xsd:restriction base="dms:Choice">
          <xsd:enumeration value="Agency-Wide"/>
          <xsd:enumeration value="Behavioral Health"/>
          <xsd:enumeration value="Children and Family Services"/>
          <xsd:enumeration value="Developmental Disabilities"/>
          <xsd:enumeration value="Medicaid &amp; Long-Term Care"/>
          <xsd:enumeration value="Public Health"/>
          <xsd:enumeration value="Operational"/>
        </xsd:restriction>
      </xsd:simpleType>
    </xsd:element>
    <xsd:element name="DHHSInternetTopic" ma:index="5" nillable="true" ma:displayName="Topic" ma:format="Dropdown" ma:internalName="DHHSInternetTopic">
      <xsd:simpleType>
        <xsd:union memberTypes="dms:Text">
          <xsd:simpleType>
            <xsd:restriction base="dms:Choice">
              <xsd:enumeration value="About"/>
              <xsd:enumeration value="Addiction"/>
              <xsd:enumeration value="Board Info"/>
              <xsd:enumeration value="Certificates"/>
              <xsd:enumeration value="Child Care"/>
              <xsd:enumeration value="Children"/>
              <xsd:enumeration value="Community and Rural Health Planning"/>
              <xsd:enumeration value="Consumer Advocacy"/>
              <xsd:enumeration value="Contact"/>
              <xsd:enumeration value="Disabilities Assistance"/>
              <xsd:enumeration value="Diseases &amp; Conditions"/>
              <xsd:enumeration value="Drug Overdose Prevention"/>
              <xsd:enumeration value="Economic Assistance"/>
              <xsd:enumeration value="Epidemiology and Informatics"/>
              <xsd:enumeration value="Environmental Health"/>
              <xsd:enumeration value="Facilities"/>
              <xsd:enumeration value="Families"/>
              <xsd:enumeration value="General Administration &amp; Support"/>
              <xsd:enumeration value="General Assistance"/>
              <xsd:enumeration value="General Licensing &amp; Regs"/>
              <xsd:enumeration value="Health Promotion"/>
              <xsd:enumeration value="Injury"/>
              <xsd:enumeration value="Legislation"/>
              <xsd:enumeration value="Lifespan Health"/>
              <xsd:enumeration value="MCAH"/>
              <xsd:enumeration value="Medicaid Related Assistance"/>
              <xsd:enumeration value="Mental Health"/>
              <xsd:enumeration value="Online Services"/>
              <xsd:enumeration value="Other"/>
              <xsd:enumeration value="Prevention"/>
              <xsd:enumeration value="Professions &amp; Occupations"/>
              <xsd:enumeration value="Safety"/>
              <xsd:enumeration value="Seniors"/>
              <xsd:enumeration value="State Committees"/>
              <xsd:enumeration value="Statutes &amp; Regs"/>
              <xsd:enumeration value="Suicide Prevention"/>
              <xsd:enumeration value="Tobacco Free Nebraska"/>
              <xsd:enumeration value="Vital Records"/>
              <xsd:enumeration value="Wellness &amp; Prevention"/>
              <xsd:enumeration value="Youth Facilities &amp; Services"/>
              <xsd:enumeration value="News Release"/>
            </xsd:restriction>
          </xsd:simpleType>
        </xsd:union>
      </xsd:simpleType>
    </xsd:element>
    <xsd:element name="DHHSInternetPCM" ma:index="6" nillable="true" ma:displayName="PCM" ma:internalName="DHHSInternetPCM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1"/>
                    <xsd:enumeration value="2"/>
                    <xsd:enumeration value="3"/>
                    <xsd:enumeration value="4"/>
                    <xsd:enumeration value="5"/>
                    <xsd:enumeration value="6"/>
                    <xsd:enumeration value="7"/>
                    <xsd:enumeration value="8"/>
                    <xsd:enumeration value="9"/>
                    <xsd:enumeration value="10"/>
                    <xsd:enumeration value="11"/>
                  </xsd:restriction>
                </xsd:simpleType>
              </xsd:element>
            </xsd:sequence>
          </xsd:extension>
        </xsd:complexContent>
      </xsd:complexType>
    </xsd:element>
    <xsd:element name="DHHSInternetWCP" ma:index="7" nillable="true" ma:displayName="WCP" ma:internalName="DHHSInternetWCP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9"/>
                    <xsd:enumeration value="10"/>
                    <xsd:enumeration value="11"/>
                    <xsd:enumeration value="12"/>
                    <xsd:enumeration value="13"/>
                    <xsd:enumeration value="14"/>
                    <xsd:enumeration value="15"/>
                    <xsd:enumeration value="16"/>
                    <xsd:enumeration value="17"/>
                    <xsd:enumeration value="18"/>
                    <xsd:enumeration value="19"/>
                    <xsd:enumeration value="20"/>
                    <xsd:enumeration value="21"/>
                    <xsd:enumeration value="22"/>
                    <xsd:enumeration value="23"/>
                    <xsd:enumeration value="24"/>
                    <xsd:enumeration value="25"/>
                    <xsd:enumeration value="26"/>
                    <xsd:enumeration value="27"/>
                    <xsd:enumeration value="28"/>
                    <xsd:enumeration value="29"/>
                    <xsd:enumeration value="30"/>
                    <xsd:enumeration value="31"/>
                    <xsd:enumeration value="32"/>
                    <xsd:enumeration value="33"/>
                    <xsd:enumeration value="34"/>
                    <xsd:enumeration value="35"/>
                    <xsd:enumeration value="36"/>
                    <xsd:enumeration value="37"/>
                    <xsd:enumeration value="38"/>
                    <xsd:enumeration value="39"/>
                    <xsd:enumeration value="40"/>
                    <xsd:enumeration value="41"/>
                    <xsd:enumeration value="42"/>
                    <xsd:enumeration value="43"/>
                    <xsd:enumeration value="44"/>
                    <xsd:enumeration value="45"/>
                    <xsd:enumeration value="46"/>
                    <xsd:enumeration value="47"/>
                    <xsd:enumeration value="48"/>
                    <xsd:enumeration value="49"/>
                    <xsd:enumeration value="50"/>
                    <xsd:enumeration value="51"/>
                    <xsd:enumeration value="52"/>
                    <xsd:enumeration value="53"/>
                    <xsd:enumeration value="54"/>
                    <xsd:enumeration value="55"/>
                    <xsd:enumeration value="56"/>
                    <xsd:enumeration value="57"/>
                    <xsd:enumeration value="58"/>
                    <xsd:enumeration value="59"/>
                    <xsd:enumeration value="60"/>
                    <xsd:enumeration value="61"/>
                    <xsd:enumeration value="62"/>
                    <xsd:enumeration value="63"/>
                    <xsd:enumeration value="64"/>
                    <xsd:enumeration value="65"/>
                    <xsd:enumeration value="66"/>
                    <xsd:enumeration value="67"/>
                    <xsd:enumeration value="68"/>
                    <xsd:enumeration value="69"/>
                    <xsd:enumeration value="70"/>
                    <xsd:enumeration value="71"/>
                    <xsd:enumeration value="72"/>
                    <xsd:enumeration value="73"/>
                    <xsd:enumeration value="74"/>
                    <xsd:enumeration value="75"/>
                    <xsd:enumeration value="76"/>
                    <xsd:enumeration value="77"/>
                    <xsd:enumeration value="78"/>
                    <xsd:enumeration value="79"/>
                    <xsd:enumeration value="80"/>
                    <xsd:enumeration value="81"/>
                    <xsd:enumeration value="82"/>
                    <xsd:enumeration value="83"/>
                    <xsd:enumeration value="84"/>
                    <xsd:enumeration value="85"/>
                    <xsd:enumeration value="86"/>
                    <xsd:enumeration value="87"/>
                    <xsd:enumeration value="88"/>
                    <xsd:enumeration value="89"/>
                    <xsd:enumeration value="90"/>
                    <xsd:enumeration value="91"/>
                    <xsd:enumeration value="92"/>
                    <xsd:enumeration value="93"/>
                    <xsd:enumeration value="94"/>
                  </xsd:restriction>
                </xsd:simpleType>
              </xsd:element>
            </xsd:sequence>
          </xsd:extension>
        </xsd:complexContent>
      </xsd:complexType>
    </xsd:element>
    <xsd:element name="SharedWithUsers" ma:index="14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HHSInternetEffectiveDate" ma:index="15" nillable="true" ma:displayName="Effective Date" ma:format="DateOnly" ma:internalName="DHHSInternetEffective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HHSInternetEffectiveDate xmlns="32249c65-da49-47e9-984a-f0159a6f027c">2023-07-01T05:00:00+00:00</DHHSInternetEffectiveDate>
    <DHHSInternetTopic xmlns="32249c65-da49-47e9-984a-f0159a6f027c" xsi:nil="true"/>
    <DHHSInternetPCM xmlns="32249c65-da49-47e9-984a-f0159a6f027c">
      <Value>2</Value>
    </DHHSInternetPCM>
    <DHHSInternetDivision xmlns="32249c65-da49-47e9-984a-f0159a6f027c">Medicaid &amp; Long-Term Care</DHHSInternetDivision>
    <Fee_x0020_Schedule xmlns="76d38050-7b15-4892-beee-6b8430b169cf">Speech Pathology and Audiology Services</Fee_x0020_Schedule>
    <DHHSInternetWCP xmlns="32249c65-da49-47e9-984a-f0159a6f027c">
      <Value>63</Value>
    </DHHSInternetWCP>
    <Effective_x0020_Date xmlns="76d38050-7b15-4892-beee-6b8430b169cf">2023-07-01T05:00:00+00:00</Effective_x0020_Date>
    <SharedWithUsers xmlns="32249c65-da49-47e9-984a-f0159a6f027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F90BC8CC-0E7D-4604-B26A-0D26B6C73793}"/>
</file>

<file path=customXml/itemProps2.xml><?xml version="1.0" encoding="utf-8"?>
<ds:datastoreItem xmlns:ds="http://schemas.openxmlformats.org/officeDocument/2006/customXml" ds:itemID="{60D94F85-DB41-4AA5-8ACD-B7607EA94A7E}"/>
</file>

<file path=customXml/itemProps3.xml><?xml version="1.0" encoding="utf-8"?>
<ds:datastoreItem xmlns:ds="http://schemas.openxmlformats.org/officeDocument/2006/customXml" ds:itemID="{1CEC69B8-E879-4685-8036-6CC7C1A7E3D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20_202306261227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Suzanne Hart</dc:creator>
  <cp:lastModifiedBy>Suzanne Hart</cp:lastModifiedBy>
  <dcterms:created xsi:type="dcterms:W3CDTF">2023-06-26T18:08:57Z</dcterms:created>
  <dcterms:modified xsi:type="dcterms:W3CDTF">2023-06-26T18:10:52Z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0x010100BAD75EA75CD83B45A34259F0B184D02700B2BE04684DDCC34FB28F0EBF3824ECD7</vt:lpwstr>
  </property>
  <property fmtid="{D5CDD505-2E9C-101B-9397-08002B2CF9AE}" pid="3" name="Order">
    <vt:r8>55400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  <property fmtid="{D5CDD505-2E9C-101B-9397-08002B2CF9AE}" pid="9" name="ComplianceAssetId">
    <vt:lpwstr/>
  </property>
</Properties>
</file>