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8_{4D28F27B-074F-4633-86B6-A64845AE840E}" xr6:coauthVersionLast="47" xr6:coauthVersionMax="47" xr10:uidLastSave="{00000000-0000-0000-0000-000000000000}"/>
  <bookViews>
    <workbookView xWindow="4740" yWindow="2745" windowWidth="21600" windowHeight="11385" xr2:uid="{00000000-000D-0000-FFFF-FFFF00000000}"/>
  </bookViews>
  <sheets>
    <sheet name="21_202406031001" sheetId="1" r:id="rId1"/>
  </sheets>
  <definedNames>
    <definedName name="_xlnm._FilterDatabase" localSheetId="0" hidden="1">'21_202406031001'!$G$10:$G$256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</calcChain>
</file>

<file path=xl/sharedStrings.xml><?xml version="1.0" encoding="utf-8"?>
<sst xmlns="http://schemas.openxmlformats.org/spreadsheetml/2006/main" count="1509" uniqueCount="263">
  <si>
    <t xml:space="preserve"> </t>
  </si>
  <si>
    <t xml:space="preserve"> MEDICAID 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</si>
  <si>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</si>
  <si>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</si>
  <si>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</si>
  <si>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</si>
  <si>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</si>
  <si>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</si>
  <si>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</si>
  <si>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>ALLOWABLE</t>
  </si>
  <si>
    <t xml:space="preserve"> MODIFIERS</t>
  </si>
  <si>
    <t xml:space="preserve"> POS</t>
  </si>
  <si>
    <t xml:space="preserve">FRAMES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</si>
  <si>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</si>
  <si>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>X</t>
  </si>
  <si>
    <t xml:space="preserve">     </t>
  </si>
  <si>
    <t xml:space="preserve">SPHERE, SINGLE VISION, PLANO TO 4.00, PER LENS                                                                                                  </t>
  </si>
  <si>
    <t xml:space="preserve">SPHERE, SINGLE VISION, 4.12 TO 7.00D, PER LENS                                                                                                  </t>
  </si>
  <si>
    <t xml:space="preserve">SPHERE, SINGLE VISION, 7.12 TO 20.00D, PER LENS                                                                                                 </t>
  </si>
  <si>
    <t xml:space="preserve">SPHEROCYLINDER, SINGLE VISION, PLANO TO 4.00D, .12 TO 2.00, PER LENS¦                                                                           </t>
  </si>
  <si>
    <t xml:space="preserve">SPHEROCYLINDER, SINGLE VISION, PLANO TO 4.00D, 2.12 TO 4.00                                                                                     </t>
  </si>
  <si>
    <t xml:space="preserve">SPHEROCYLINDER, SINGLE VISION, PLANO TO 4.00D, 4.25 TO 6.00, PER LENS                                                                           </t>
  </si>
  <si>
    <t xml:space="preserve">SPHEROCYLINDER, SINGLE VISION, PLANO TO 4.00D, OVER 6.00 CYL, PER LENS                                                                          </t>
  </si>
  <si>
    <t xml:space="preserve">SPHEROCYLINDER, SINGLE VISION, 4.25 TO 7.00, .112 TO 2.00, PER LENS                                                                             </t>
  </si>
  <si>
    <t xml:space="preserve">SPHEROCYLINDER, SINGLE VISION, 4.25D TO 7.00, 2.12 TO 4.00, PER LENS                                                                            </t>
  </si>
  <si>
    <t xml:space="preserve">SPHEROCYLINDER, SINGLE VISION, 4.25 TO 7.00D, 4.25 TO 6.00 CYL, PER LENS                                                                        </t>
  </si>
  <si>
    <t xml:space="preserve">SPHEROCYLINDER, SINGLE VISION, 4.25 TO 7.00D, OVER 6.00D, PER LENS                                                                              </t>
  </si>
  <si>
    <t xml:space="preserve">SPHEROCYLINDER, SINGLE VISION, 7.25 TO 12.00, .25 TO 2.25, PER LENS                                                                             </t>
  </si>
  <si>
    <t xml:space="preserve">SPHEROCYLINDER, SINGLE VISION, 7.25 TO 12.00, 2.25 TO 4.00, PER LENS                                                                            </t>
  </si>
  <si>
    <t xml:space="preserve">SPHEROCYLINDER, SINGLE VISION, 7.25 TO 2.00D, 4.25 TO 6.00, PER LENS                                                                            </t>
  </si>
  <si>
    <t xml:space="preserve">SPHEROCYLINDER, SINGLE VISION, SPHERE OVER PLUS OR MINUS 12.00D PER LENS                                                                        </t>
  </si>
  <si>
    <t xml:space="preserve">LENTICULAR, (MYODISC), PER LENS, SINGLE VISION  ("ADD ON" BEFORE 9/1/96)                                                                      </t>
  </si>
  <si>
    <t xml:space="preserve">ANISEIKONIC LENS, SINGLE VISION                                                                                                                 </t>
  </si>
  <si>
    <t xml:space="preserve">IC +30%                                                                                                                                         </t>
  </si>
  <si>
    <t xml:space="preserve">LENTICULAR LENS, PER LENS, SINGLE                                                                                                               </t>
  </si>
  <si>
    <t xml:space="preserve">NOT OTHERWISE CLASSIFIED, SINGLE VISION LENS (MED SVS REVIEW)                                                                                   </t>
  </si>
  <si>
    <t xml:space="preserve">SPHERE, BIFOCAL, PLANO TO PLUS OR MINUS 4.00D, PER LENS                                                                                         </t>
  </si>
  <si>
    <t xml:space="preserve">SPHERE, BIFOCAL, PLUS OR MINUS 4.12 TO PLUS OR MINUS 7.00D, PER LENS                                                                            </t>
  </si>
  <si>
    <t xml:space="preserve">SPHERE, BIFOCAL, PLUS OR MINUS 7.12 TO PLUS OR MINUS 20.00D, PER LENS                                                                           </t>
  </si>
  <si>
    <t xml:space="preserve">SPHEROCYLINDER, BIFOCAL, PLANO TO 4.00D, .12 TO 2.00D, PER LENS                                                                                 </t>
  </si>
  <si>
    <t xml:space="preserve">SPHEROCYLINDER, BIFOCAL, PLANO TO PLUS OR MINUS 4.00D SPHERE, 2.12 TO 4.                                                                        </t>
  </si>
  <si>
    <t xml:space="preserve">SPHEROCYLINDER, BIFOCAL, PLANO TO 4.00D SPHERE, 4.25 TO 6.00D, PER LENS                                                                         </t>
  </si>
  <si>
    <t xml:space="preserve">SPHEROCYLINDER, BIFOCAL, PLANO TO 4.00, OVER 6.00D, PER LENS                                                                                    </t>
  </si>
  <si>
    <t xml:space="preserve">SPHEROCYLINDER, BIFOCAL, 4.25 TO 7.00D, .12 TO 2.00D, PER LENS                                                                                  </t>
  </si>
  <si>
    <t xml:space="preserve">SPHEROCYLINDER, BIFOCAL, 4.25 TO 7.00D, 2.12 TO 4.00, PER LENS                                                                                  </t>
  </si>
  <si>
    <t xml:space="preserve">SPHEROCYLINDER, BIFOCAL, 4.25 TO 7.00D, 4.25 TO 6.00D, PER LENS                                                                                 </t>
  </si>
  <si>
    <t xml:space="preserve">SPHEROCYLINDER, BIFOCAL, 4.25 TO 7.00D. OVER 6.00D, PER LENS                                                                                    </t>
  </si>
  <si>
    <t xml:space="preserve">SPHEROCYLINDER, BIFOCAL, 7.25 TO 12.00D, .25 TO 2.25D, PER LENS                                                                                 </t>
  </si>
  <si>
    <t xml:space="preserve">SPHEROCYLINDER, BIFOCAL, 7.25 TO 12.00D, 2.25 TO 4.00D, PER LENS                                                                                </t>
  </si>
  <si>
    <t xml:space="preserve">SPHEROCYLINDER, BIFOCAL, 7.25 TO 12.00D, 4.25 TO 6.00D, PER LENS                                                                                </t>
  </si>
  <si>
    <t xml:space="preserve">SPHEROCYLINDER, BIFOCAL, SPHERE OVER PLUS OR MINUS 12.00D, PER LENS                                                                             </t>
  </si>
  <si>
    <t xml:space="preserve">LENTICULAR (MYODISC), PER LENS, BIFOCAL ("ADD-0N" BEFORE 9/1/96) (INVOICE REQUIRED)                                                           </t>
  </si>
  <si>
    <t xml:space="preserve">ANISEIKONIC, PER LENS, BIFOCAL                                                                                                                  </t>
  </si>
  <si>
    <t xml:space="preserve">BIFOCAL SEG WIDTH OVER 28MM                                                                                                                     </t>
  </si>
  <si>
    <t xml:space="preserve">BIFOCAL ADD OVER 3.25D                                                                                                                          </t>
  </si>
  <si>
    <t xml:space="preserve">LENTICULAR LENS, PER LENS, BIFOCAL                                                                                                              </t>
  </si>
  <si>
    <t xml:space="preserve">SPECIALTY BIFOCAL (BY REPORT) (MED SVS REVIEW)                                                                                                  </t>
  </si>
  <si>
    <t xml:space="preserve">SPHERE, TRIFOCAL, PLANO TO PLUS OR MINUS 4.00D, PER LENS                                                                                        </t>
  </si>
  <si>
    <t xml:space="preserve">SPHERE, TRIFOCAL, PLUS OR MINUS 4.12 TO PLUS OR MINUS 7.00D PER LENS                                                                            </t>
  </si>
  <si>
    <t xml:space="preserve">SPHERE, TRIFOCAL, PLUS OR MINUS 7.12 TO PLUS OR MINUS 20.00, PER LENS                                                                           </t>
  </si>
  <si>
    <t xml:space="preserve">SPHEROCYLINDER, TRIFOCAL, PLANO TO 7.00D SPHERE, .12-2.00D CYL, PER LENS                                                                        </t>
  </si>
  <si>
    <t xml:space="preserve">SPHEROCYLINDER, TRIFOCAL, PLANO TO 4.00D, 2.25-4.00D, PER LENS                                                                                  </t>
  </si>
  <si>
    <t xml:space="preserve">SPHEROCYLINDER, TRIFOCAL, PLANO TO 4.00D, 4.25 TO 6.00, PER LENS                                                                                </t>
  </si>
  <si>
    <t xml:space="preserve">SPHEROCYLINDER, TRIFOCAL, PLANO TO 4.00D, OVER 6.00D, PER LENS                                                                                  </t>
  </si>
  <si>
    <t xml:space="preserve">SPHEROCYLINDER, TRIFOCAL, 4.25 TO 7.00D, .12 TO 2.00, PER LENS                                                                                  </t>
  </si>
  <si>
    <t xml:space="preserve">SPHEROCYLINDER, TRIFOCAL, 4.25 TO 7.00D, 2.12 TO 4.00D,PER LENS                                                                                 </t>
  </si>
  <si>
    <t xml:space="preserve">SPHEROCYLINDER, TRIFOCAL, 4.25 TO 7.00D, 4.25 TO 6.00,PER LENS                                                                                  </t>
  </si>
  <si>
    <t xml:space="preserve">SPHEROCYLINDER, TRIFOCAL, 4.25 TO 7.00D, OVER 6.00D, PER LENS                                                                                   </t>
  </si>
  <si>
    <t xml:space="preserve">SPHEROCYLINDER, TRIFOCAL, 7.25 TO 12.00D, .25 TO 2.25, PER LENS                                                                                 </t>
  </si>
  <si>
    <t xml:space="preserve">SPHEROCYLINDER, TRIFOCAL, 7.25 TO 12.00D, 2.25 TO 4.00, PER LENS                                                                                </t>
  </si>
  <si>
    <t xml:space="preserve">SPHEROCYLINDER, TRIFOCAL, 7.25 TO 12.00D, 4.25 TO 6.00D, PER LENS                                                                               </t>
  </si>
  <si>
    <t xml:space="preserve">SPHEROCYLINDER, TRIFOCAL, SPHERE OVER 12.00, ANY CYLINDER, PER LENS                                                                             </t>
  </si>
  <si>
    <t xml:space="preserve">LENTICULAR, (MYODISC), PER LENS, TRIFOCAL (ADD ON CHARGE BEFORE 9/1/96                                                                          </t>
  </si>
  <si>
    <t xml:space="preserve">ANISEIKONIC LENS, TRIFOCAL                                                                                                                      </t>
  </si>
  <si>
    <t xml:space="preserve">TRIFOCAL SEG WIDTH OVER 28 MM (ADD ON CHARGE)                                                                                                   </t>
  </si>
  <si>
    <t xml:space="preserve">TRIFOCAL ADD OVER 3.25D (ADD ON CHARGE)                                                                                                         </t>
  </si>
  <si>
    <t xml:space="preserve">LENTICULAR LENS, PER LENS, TRIFOCAL                                                                                                             </t>
  </si>
  <si>
    <t xml:space="preserve">SPECIALTY TRIFOCAL (BY REPORT) (MED SVS REVIEW)                                                                                                 </t>
  </si>
  <si>
    <t xml:space="preserve">VARIABLE SPHERICITY LENS, SINGLE VISION, FULL FIELD, GLASS OR PLASTIC, PPER LENS                                                                </t>
  </si>
  <si>
    <t xml:space="preserve">VARIABLE SPHERICITY LENS, BIFOCAL, FULL FIELD, GLASS OR PLASTIC PER LENS                                                                        </t>
  </si>
  <si>
    <t xml:space="preserve">NOT OTHERWISE CLASSIFIED, VARIABLE SPHERICITY LENS                                                                                              </t>
  </si>
  <si>
    <t xml:space="preserve">CONTACT LENS, PMMA, SPHERICAL, PER LENS (HARD CONTACT LENSES)                                                                                   </t>
  </si>
  <si>
    <t xml:space="preserve">CONTACT LENS, PMMA, TORIC OR PRISM BALLAST, PER LENS (HARD CONTACT LENSES)                                                                      </t>
  </si>
  <si>
    <t xml:space="preserve">CONTACT LENS PMMA, BIFOCAL, PER LENS (HARD CONTACT LENSES)                                                                                      </t>
  </si>
  <si>
    <t xml:space="preserve">CONTACT LENS PMMA, COLOR VISION DEFICIENCY, PER LENS (HARD CONTACT LENSES)                                                                      </t>
  </si>
  <si>
    <t xml:space="preserve">CONTACT LENS, GAS PERMEABLE, SPHERICAL, PER LENS                                                                                                </t>
  </si>
  <si>
    <t xml:space="preserve">CONTACT LENS, GAS PERMEABLE, TORIC, PRISM BALLAST, PER LENS                                                                                     </t>
  </si>
  <si>
    <t xml:space="preserve">CONTACT LENS, GAS PERMEABLE, BIFOCAL, PER LENS                                                                                                  </t>
  </si>
  <si>
    <t xml:space="preserve">CONTACT LENS, GAS PERMEABLE, EXTENDED WEAR, PER LENS                                                                                            </t>
  </si>
  <si>
    <t xml:space="preserve">CONTACT LENS HYDROPHILIC, SPERICAL PER LENS                                                                                                     </t>
  </si>
  <si>
    <t xml:space="preserve">CONTACT LENS HYDROPHILIC TORIC OR PRISM BALLAST PER LENS                                                                                        </t>
  </si>
  <si>
    <t xml:space="preserve">CONTACT LENS HYDROPHILIC BIFOCAL PER LENS                                                                                                       </t>
  </si>
  <si>
    <t xml:space="preserve">CONTACT LENS HYDROPHILIC EXTENDED WEAR, PER LENS                                                                                                </t>
  </si>
  <si>
    <t xml:space="preserve">CONTACT LENS, HYDROPHILIC, DUAL FOCUS, PER LENS                                                                                                 </t>
  </si>
  <si>
    <t xml:space="preserve">CONTACT LENS SCLERAL, GAS IMPERMEABLE, PER LENS                                                                                                 </t>
  </si>
  <si>
    <t xml:space="preserve">CONTACT LENS, OTHER TYPE                                                                                                                        </t>
  </si>
  <si>
    <t xml:space="preserve">PROSTHETIC EYE, PLASTIC CUSTOM FI CHANGED TO 'S' 6/95                                                                                           </t>
  </si>
  <si>
    <t xml:space="preserve">POLISHING/RESURFACING OF OCULAR PROSTHESIS                                                                                                      </t>
  </si>
  <si>
    <t xml:space="preserve">ENLARGEMENT OF OCULAR PROSTHESIS                                                                                                                </t>
  </si>
  <si>
    <t xml:space="preserve">REDUCTION OF OCULAR PROSTHESIS                                                                                                                  </t>
  </si>
  <si>
    <t xml:space="preserve">SCLERAL COVER SHELL (CORRECTED UV FROM 7.64 TO 76.4 ON 6/27/97)                                                                                 </t>
  </si>
  <si>
    <t xml:space="preserve">FABRICATION AND FITTING OF OCULAR CONFORMER                                                                                                     </t>
  </si>
  <si>
    <t xml:space="preserve">NOT OTHERWISE CLASSIFIED PROSTHETIC EYE (MED SVS REVIEW)                                                                                        </t>
  </si>
  <si>
    <t xml:space="preserve">BR                                                                                                                                              </t>
  </si>
  <si>
    <t xml:space="preserve">BALANCE LENS PER LENS                                                                                                                           </t>
  </si>
  <si>
    <t xml:space="preserve">SLAB OFF PRISM, GLASS OR PLASTIC, PER LENS (ADD ON CHARGE) (MED SVS REVIEW)                                                                     </t>
  </si>
  <si>
    <t xml:space="preserve">PRISM, PER LENS (ADD ON CHARGE)                                                                                                                 </t>
  </si>
  <si>
    <t xml:space="preserve">PRESS ON LENS FRESNELL PRISM PER LENS (ADD ON CHARGE)                                                                                           </t>
  </si>
  <si>
    <t xml:space="preserve">SPECIAL BASE CURVE, GLASS OR PLASTIC, PER LENS (ADD ON CHARGE) (MED SVS REVIEW)                                                                 </t>
  </si>
  <si>
    <t xml:space="preserve">ADDITION TO LENS; TINT, ANY COLOR, SOLID, GRADIENT OR EQUAL, EXCLUDES PHOTOCHROMATIC, ANY LENS MATERIAL, PER LENS                               </t>
  </si>
  <si>
    <t xml:space="preserve">UV LENS, PER LENS (ADD ON CHARGE)                                                                                                               </t>
  </si>
  <si>
    <t xml:space="preserve">EYE GLASS CASE                                                                                                                                  </t>
  </si>
  <si>
    <t xml:space="preserve">OCCLUDER LENS, PER LENS                                                                                                                         </t>
  </si>
  <si>
    <t xml:space="preserve">OVERSIZE LENS, PER LENS (ADD ON CHARGE)                                                                                                         </t>
  </si>
  <si>
    <t xml:space="preserve">LENS, INDEX 1.54 TO 1.65 PLASTIC OR 1.60 TO 1.79 GLASS, EXCLUDES POLYCARBONATE, PER LENS                                                        </t>
  </si>
  <si>
    <t xml:space="preserve">LENS, INDEX GREATER THAN OR EQUAL TO 1.66 PLASTIC OR GREATER THAN OR EQUAL TO 1.80 GLASS, EXCLUDES POLYCARBONATE, PER LENS                      </t>
  </si>
  <si>
    <t xml:space="preserve">LENS, POLYCARBONATE OR EQUAL, ANY INDEX, PER LENS (ADD-ON CODE TO A LENS CODE)--EFFECTIVE 01/01/2006                                            </t>
  </si>
  <si>
    <t xml:space="preserve">                                                                DOCUMENTATION REQUIRED                                                          </t>
  </si>
  <si>
    <t xml:space="preserve">VISION ITEM OR SERVICE, MISCELLANEOUS                                                                                                           </t>
  </si>
  <si>
    <t xml:space="preserve">REMOVAL OF FOREIGN BODY, EXTERNAL EYE; CONJUNCTIVAL SUPERFICIAL                                                                                 </t>
  </si>
  <si>
    <t xml:space="preserve">CONJUNCTIVAL EMBEDDED (INCLUDES CONCRETIONS), SUBCONJUNCTIVAL ORSCLER AL, NONPERFORATING                                                        </t>
  </si>
  <si>
    <t xml:space="preserve">CORNEAL, WITHOUT SLIT LAMP                                                                                                                      </t>
  </si>
  <si>
    <t xml:space="preserve">CORNEAL, WITH SLIT LAMP                                                                                                                         </t>
  </si>
  <si>
    <t xml:space="preserve">SCRAPING CORNEA, DIAGNOSTIC, FOR SMEAR AND/OR CULTURE REVIEW OVER 50.00                                                                         </t>
  </si>
  <si>
    <t xml:space="preserve">CORRECTION TRICHIASIS, EPILATION, FORCEPS ONLY                                                                                                  </t>
  </si>
  <si>
    <t xml:space="preserve">REMOVAL EMBEDDED FOREIGN BODY, EYELID                                                                                                           </t>
  </si>
  <si>
    <t xml:space="preserve">EXPRESSION CONJUNCTIVAL FOLLICLES, EG, FOR TRACHOMA (5777) REVIEW OVER50.00                                                                     </t>
  </si>
  <si>
    <t xml:space="preserve">CLOSURE OF THE LACRIMAL PUNCTUM; BY PLUG, EACH                                                                                                  </t>
  </si>
  <si>
    <t xml:space="preserve">DILATION OF LACRIMAL PUNCTUM, W OR WO IRRIGATION                                                                                                </t>
  </si>
  <si>
    <t xml:space="preserve">PROBING OF NASOLACRIMAL DUCT, WITH OR WO IRRIGATION                                                                                             </t>
  </si>
  <si>
    <t xml:space="preserve">OPHTHALMIC ULTRASOUND, DIAGNOSTIC; QUANTITATIVE A-SCAN ONLY                                                                                     </t>
  </si>
  <si>
    <t xml:space="preserve">OPHTHALMIC ULTRASOUND, DIAGNOSTIC; B-SCAN (WITH OR WITHOUT SUPERIMPOSED NON-QUANTITATIVE A-SCAN)                                                </t>
  </si>
  <si>
    <t xml:space="preserve">OPHTHALMIC ULTRASOUND, DIAGNOSTIC; ANTERIOR SEGMENT ULTRASOUN, IMMERSION (WATER BATH), B-SCAN OR HIGH RESOLUTION BIOMICROSCOPY                  </t>
  </si>
  <si>
    <t xml:space="preserve">OPHTHALMIC ULTRASOUND, DIAGNOSTIC; ANTERIOR SEGMENT ULTRASOUND, IMMERSION (WATER BATH); B-SCAN OR HIGH RESOLUTION BIOMICROSCOPY                 </t>
  </si>
  <si>
    <t xml:space="preserve">OPHTHALMIC ULTRASOUND, ECHOGRAPHY, DIAGNOSTIC; CORNEAL PACHYMETRY, UNILATERAL OR BILATERAL (DETERMINATION OF CORNEAL THICKNESS)                 </t>
  </si>
  <si>
    <t xml:space="preserve">OPTHALMIC BIOMETRY BY ULTRASOUND ECHOGRAPHY; A-MODE                                                                                             </t>
  </si>
  <si>
    <t xml:space="preserve">OPTHALMIC BIOMETRY BU ULTRASOUND EXHOGRAPHY; A-MODE; TECHNICAL COMPONENTUNIT VALUE CORRECTED 9/96                                               </t>
  </si>
  <si>
    <t xml:space="preserve">ECHOGRAPHY, OPTHALMIC BIOMETRY, A-,ODE                                                                                                          </t>
  </si>
  <si>
    <t xml:space="preserve">******* WITH INTRAOCULAR LENS POWER CALCULATION                                                                                                 </t>
  </si>
  <si>
    <t xml:space="preserve">********WITH INTRAOCULAR LENS POWER CALCULATION; TECHNICAL COMPONENT PRICING CORRECTED 6-12-95 AND 9-23-96)                                     </t>
  </si>
  <si>
    <t xml:space="preserve">WITH INTRAOCULAR LENS POWER CALCULATION                                                                                                         </t>
  </si>
  <si>
    <t xml:space="preserve">OPHTHALMIC ULTRASOUND FOREIGN BODY LOCALIZATION                                                                                                 </t>
  </si>
  <si>
    <t xml:space="preserve">OPHTHALMIC ULTRASOUND FOREIGN BODY LOCALIZATION; TECHNICAL COMPONENT UNIT VALUE CORRECTED 9/96                                                  </t>
  </si>
  <si>
    <t xml:space="preserve">OPTHALMIC ULTRASOUND FOREIGN BODY LOCALIZATTON                                                                                                  </t>
  </si>
  <si>
    <t xml:space="preserve">OPHTHALMOLOGICAL SERVICES, MEDICAL EXAMINATION AND EVALUATION WITH INITIATION OF DIAGNOSTIC AND TREATMENT PROG., INTERMEDIATE, NEW PT           </t>
  </si>
  <si>
    <t xml:space="preserve">EYE AND MEDICAL EXAMINATION FOR DIAGNOSIS AND TREATMENT, NEW PATIENT    </t>
  </si>
  <si>
    <t xml:space="preserve">COMPREHENSIVE, NEW PATIENT, ONE OR MORE SESSIONS MCG UNITS 7/91                                                                                 </t>
  </si>
  <si>
    <t xml:space="preserve">EYE AND MEDICAL EXAMINATION FOR DIAGNOSIS AND TREATMENT, NEW PATIENT, 1 OR MORE VISITS                                                          </t>
  </si>
  <si>
    <t>OPHTHALMOLOGICAL SERVICES: MEDICAL EXAMINATION AND EVALUATION, WITH INITIATION OR CONTINUATION OF DIAGNOSTIC AND TREATMENT PROGRAM, INTERMEDIATE</t>
  </si>
  <si>
    <t xml:space="preserve">EYE AND MEDICAL EXAMINATION FOR DIAGNOSIS AND TREATMENT, ESTABLISHED PATIENT                                                                    </t>
  </si>
  <si>
    <t xml:space="preserve">COMPREHENSIVE, ESTABLISHED PATIENT, ONE OR MORE SESSIONS                                                                                        </t>
  </si>
  <si>
    <t xml:space="preserve">EYE AND MEDICAL EXAMINATION FOR DIAGNOSIS AND TREATMENT , ESTABLISHED PATIENT, 1 OR MORE VISITS                                                 </t>
  </si>
  <si>
    <t xml:space="preserve">EYE AND MEDICAL EXAMINATION FOR DIAGNOSIS AND TREATMENT, ESTABLISHED PATIENT, 1 OR MORE VISITS                                                  </t>
  </si>
  <si>
    <t xml:space="preserve">GONIOSCOPY WITH INTERPRETATION AND REPORT (SEPARATE PROCEDURE)                                                                                  </t>
  </si>
  <si>
    <t xml:space="preserve">COMPUTERIZED CORNEAL TOPOGRAPHY, UNILATERAL OR BILATERAL, WITH INTERPRETATION   AND REPORT                                                      </t>
  </si>
  <si>
    <t xml:space="preserve">SENSORIMOTOR EXAMINATION WITH MULTIPLE MEASUREMENTS OF OCULAR DEVIATION,WITH INTERPRETATION &amp; REPORT (SEPARATE PROCEDURE)                       </t>
  </si>
  <si>
    <t xml:space="preserve">ORTHOPTIC AND/OR PLEOPTIC TRAINING, WITH CONTINUING MEDICAL DIRECTION AND EVALUATION                                                            </t>
  </si>
  <si>
    <t xml:space="preserve">Eye training exercise under supervision of health care professional                                                                             </t>
  </si>
  <si>
    <t xml:space="preserve">FITTING OF CONTACT LENS FOR TREATMENT OF OCULAR SURFACE DISEASE                                                                                 </t>
  </si>
  <si>
    <t xml:space="preserve">FITTING OF CONTACT LENS FOR MANAGEMENT OF KERATOCONUS, INITIAL FITTING                                                                          </t>
  </si>
  <si>
    <t xml:space="preserve">VISUAL FIELD EXAMINATION, UNILATERAL OR BILATERAL, WITH INTERP. &amp; REPORTLIMITED EXAMINATION (EG, TANGENT SCREEN, AUTOPLOT...                    </t>
  </si>
  <si>
    <t xml:space="preserve">******** INTERMEDIATE EXAMINATION (EG, AT LEAST 2 ISOPTERS ON GOLDMANN  PERIMETER, OR SEMIQUANTITATIVE, AUTOMATED SUPRATHRESHOLD SCREENING ...  </t>
  </si>
  <si>
    <t>VISUAL FIELD EXAM, EXTENDED, (EG GOLDMANN VISULA FIELD W/AT LEAST 3 ISOPTERS PLOTTED AND STATIC DETERMINATION W/IN THE CENTRAL 30 OR QUANT, AUTO</t>
  </si>
  <si>
    <t xml:space="preserve">SERIAL TONOMETRY (SEPARATE PROCEDURE) WITH MULTIPLE MEASUREMENTS OF INTRAOCULAR PRESSURE OVER AN EXTENDED TIME PERIOD WITH INTERP &amp; REPORT..    </t>
  </si>
  <si>
    <t xml:space="preserve">SCANNING COMPUTERIZED OPHTHALMIC DIAGNOSTIC IMAGING, ANTERIOR SEGMENT,WITH INTERPRETATION AND REPORT, UNILATERAL OR BILATERAL                   </t>
  </si>
  <si>
    <t xml:space="preserve">PER EYE                                                                                                                                         </t>
  </si>
  <si>
    <t xml:space="preserve">SCANNING COMPUTERIZED OPHTHALMIC DIAGNOSTIC IMAGING, POSTERIOR SEGMENT, WITH INTERPRETATION AND REPORT, UNILATERAL OR BILATERAL; OPTIC NERVE    </t>
  </si>
  <si>
    <t xml:space="preserve">SCANNING COMPUTERIZED OPHTHALMIC DIAGNOSTIC IMAGING, POSTERIOR SEGMENT, WITH INTERPRETATION AND REPORT, UNILATERAL OR BILATERAL; RETINA         </t>
  </si>
  <si>
    <t xml:space="preserve">OPHTHALMIC BIOMETRY BY PARTIAL COHERENCE INTERFEROMETRY WITH INTRAOCULAR LENS POWER CALCULATION                                                 </t>
  </si>
  <si>
    <t xml:space="preserve">EXTENDED EXAMINATION OF EYE WITH DRAWING OF RETINA                                                                                              </t>
  </si>
  <si>
    <t xml:space="preserve">EXTENDED EXAMINATION OF EYE WITH DRAWING OF OPTIC NERVE AND SURROUNDING AREA    (MACULA)                                                        </t>
  </si>
  <si>
    <t xml:space="preserve">FLUORESCEIN ANGIOSCOPY WITH INTERP. &amp; REPORT                                                                                                    </t>
  </si>
  <si>
    <t xml:space="preserve">FLUORESCEIN ANGIOGRAPHY,(INCLUDES MULTI FRAME IMAGING) WITH INTERP &amp; REPORT                                                                     </t>
  </si>
  <si>
    <t xml:space="preserve">FLUORESCEIN ANGIOGRAPHY (INCLUDES MULTIFRAME IMAGING) WITH INTERP &amp; REPORT                                                                      </t>
  </si>
  <si>
    <t xml:space="preserve">INDOCYANINE-GREEN ANGIOGRAPHY (INC. MULTIFRAME IMAGING) WITH INTERPRETA-TION AND REPORT                                                         </t>
  </si>
  <si>
    <t xml:space="preserve">INDOCYANINE-GREEN ANGIOGRAPHY (INCLUDES MULTIFRAME IMAGING) WITH INTERPRETATION AND REPORT                                                      </t>
  </si>
  <si>
    <t xml:space="preserve">FUNDUS PHOTOGRAPHY WITH INTERP &amp; REPORT                                                                                                         </t>
  </si>
  <si>
    <t xml:space="preserve">FUNDUS PHOTOGRAPHY W/ INTERP &amp; REPORT - PROFESSIONAL COMP.                                                                                      </t>
  </si>
  <si>
    <t xml:space="preserve">OPHTHALMODYNAMOMETRY                                                                                                                            </t>
  </si>
  <si>
    <t xml:space="preserve">NEEDLE OCULOELECTROMYOGRAPHY, ONE OR MORE EXTRAOCULAR MUSCLES, ONE OR BOTH EYES, WITH INTERP &amp; REPORT                                           </t>
  </si>
  <si>
    <t xml:space="preserve">ELECTROOCULOGRAPHY, WITH INTERP &amp; REPORT                                                                                                        </t>
  </si>
  <si>
    <t xml:space="preserve">ELECTROCULOGRAPHY, WITH INTERP &amp; REPORT -  PROFESSIONAL COMP.                                                                                   </t>
  </si>
  <si>
    <t xml:space="preserve">COLOR VISION EXAMINATION, EXTENDED, EG, ANOMALOSCOPE OR EQUIVALENT                                                                              </t>
  </si>
  <si>
    <t xml:space="preserve">COLOR VISION EXAMINATION, EXTENDED, EG, ANOMALSCOPE OR EQUIVALENT                                                                               </t>
  </si>
  <si>
    <t xml:space="preserve">DARK ADAPTATION EXAMINATION, WITH INTERP &amp; REPORT                                                                                               </t>
  </si>
  <si>
    <t xml:space="preserve">DARK ADAPTATION EXAMINATION, W/ INTERP AND REPORT                                                                                               </t>
  </si>
  <si>
    <t xml:space="preserve">EXTERNAL OCULAR PHOTOGRAPHY WITH INTERP &amp; REPORT FOR DOCUMENTATION OF MEDICAL PROGRESS (EG, CLOSE UP PHOTOGRAPHY, SLIT LAMP)                    </t>
  </si>
  <si>
    <t xml:space="preserve">EXTERNAL OCULAR PHOTOGRAPHY W/ INTERP &amp; REPORT FOR DOCUMENTATION OF MEDICAL PROGRESS                                                            </t>
  </si>
  <si>
    <t xml:space="preserve">SPECIAL ANTERIOR SEGMENT PHOTOGRAPHY WITH INTERP. &amp; REPORT; WITH SPECULAR ENDOTHELIAL MICROSCOPY AND CELL COUNT                                 </t>
  </si>
  <si>
    <t xml:space="preserve">SPECIAL ANTERIOR SEGMENT PHOTOGRAPHY W/ INTERP &amp; REPORT; WITH SPECULAR  ENDOTHELIAL MICROSCOPY &amp; CELL COUNT                                     </t>
  </si>
  <si>
    <t xml:space="preserve">********  WITH FLOURESCEIN ANGIOGRAPHY                                                                                                          </t>
  </si>
  <si>
    <t xml:space="preserve">PRESCRIBING OPTICAL AND PHYSICAL CHARACTER &amp; FITTING OF CONTACT LENS PROTHESIS, SUP OF ADAPT, WITH CONT MEDICAL DIAG, BOTH EYES                 </t>
  </si>
  <si>
    <t xml:space="preserve">CORNEAL LENS FOR APHAKIA, ONE EYE                                                                                                               </t>
  </si>
  <si>
    <t xml:space="preserve">CORNEAL, FOR APHAKIA, BOTH EYES                                                                                                                 </t>
  </si>
  <si>
    <t xml:space="preserve">CORNEOSCLERAL                                                                                                                                   </t>
  </si>
  <si>
    <t xml:space="preserve">MODIFICATION OF CONTACT LENS (INDEPENDENT PROCEDURE), WITH MEDICAL SUPERVISION OF ADAPTATION                                                    </t>
  </si>
  <si>
    <t xml:space="preserve">REPLACEMENT OF CONTACT LENS (DISPENSING FEE) (UNITS ENTERED 1/27/92)                                                                            </t>
  </si>
  <si>
    <t xml:space="preserve">FITTING OF SPECTACLES MONOFOCAL, EXCEPT FOR APHAKIA                                                                                             </t>
  </si>
  <si>
    <t xml:space="preserve">FITTING OF SPECTIACLES MONOFOCAL, EXCEPT FOR APHAKIA, (LENS OR FRAME ONLY)                                                                      </t>
  </si>
  <si>
    <t xml:space="preserve">WHEN FITTING FRAME OR LENSES ONLY                                                                                                               </t>
  </si>
  <si>
    <t xml:space="preserve">BIFOCAL, EXCEPT FOR APHAKIA                                                                                                                     </t>
  </si>
  <si>
    <t xml:space="preserve">BIFOCAL, EXCEPT FOR APHAKIA (LENSES OR FRAME ONLY)                                                                                              </t>
  </si>
  <si>
    <t xml:space="preserve">MULTIFOCAL, OTHER THAN BIFOCAL, EXCEPT FOR APHAKIA                                                                                              </t>
  </si>
  <si>
    <t xml:space="preserve">MULTIFOCAL, OTHER THAN BIFOCAL, EXCEPT FOR APHAKIA (LENSES OR FRAME ONLY) (FACTOR INDICATOR CORRECTED FROM A TO 1- 1/14/92)                     </t>
  </si>
  <si>
    <t xml:space="preserve">MONOFOCAL, FOR APHAKIA                                                                                                                          </t>
  </si>
  <si>
    <t xml:space="preserve">MONOFOCAL, FOR APHAKIA (LENSES OR FRAME ONLY)                                                                                                   </t>
  </si>
  <si>
    <t xml:space="preserve">MULTIFOCAL, FOR APHAKIA                                                                                                                         </t>
  </si>
  <si>
    <t xml:space="preserve">MULTIFOCAL, FOR APHAKIA (LENSES OR FRAME ONLY)                                                                                                  </t>
  </si>
  <si>
    <t xml:space="preserve">REPAIR AND REFITTING SPECTACLES, EXCEPT FOR APHAKIA                                                                                             </t>
  </si>
  <si>
    <t xml:space="preserve">UNLISTED OPHTHALMOLOGICAL SERVICE OR PROCEDURE                                                                                                  </t>
  </si>
  <si>
    <t xml:space="preserve">REQUIRES DOCUMENTATION-BR                                                                                                                       </t>
  </si>
  <si>
    <t>OFFICE OR OTHER OUTPATIENT VISIT FOR E/M OF NEW PATIENT, REQUIRES THESE 3 KEY COMPONENTS:EXPANDED PROBLEM FOCUSED HIST.&amp; EXAM,STRAIGHTFORWARDETC</t>
  </si>
  <si>
    <t>02 10</t>
  </si>
  <si>
    <t xml:space="preserve">OFFICE OR OTHER OUTPATIENT VISIT FOR E/M OF NEW PATIENT, REQUIRES 3 KEY COMPONENTS: DETAILED HIST.&amp; EXAM;&amp; MED. DEC.MAKING OF LOW COMPLEXITY    </t>
  </si>
  <si>
    <t>OFFICE OR OTHER OUTPATIENT VISIT FOR E/M OF NEW PATIENT, REQUIRES 3 KEY COMPONMENTS;COMPREHENSIVE HIST.&amp; EXAM, &amp; MED. DEC.MAKING OF MODERATE COM</t>
  </si>
  <si>
    <t xml:space="preserve">OFFICE OR OTHER OUTPATIENT VISIT FOR E/M OF NEW PATIENT, REQUIRES 3 KEY COMPONENTS;COMPREHENSIVE HIST.&amp; EXAM&amp; MED.DEC-MAKING OF HIGH COMPLEXITY </t>
  </si>
  <si>
    <t xml:space="preserve">OFFICE OR OTHER OUTPAT. VISIT FOR E/M OF ESTABLISHED PATIENT, THAT MAY  NOT REQUIRE THE PRESENCE OF A PHYSICIAN.                                </t>
  </si>
  <si>
    <t>OFFICE OR OTHER OUTPATIENT VISIT FOR E/M OF ESTABLISHED PATIENT,REQUIRESAT LEAST 2 OF 3 KEY COMP.;PROBLEM FOCUSED HIST.&amp; EXAM;STRAIGHTFRWD M.D-M</t>
  </si>
  <si>
    <t>OFFICE OR OTHER OUTPAT.VISIT FOR E/M OF ESTAB.PATIENT;REQUIRES AT LEAST 2 OF 3 COMPONENTS;EXPANDED PROBLEM FOCUSED HIST. &amp; EXAM;MED.DEC. LOW COM</t>
  </si>
  <si>
    <t xml:space="preserve">OFFICE OR OTHER OUTPAT.VISIT FOR E/M OF ESTAB.PATIENT,REQUIRES AT LEAST 2 OF 3 KEY COMPONENTS;DETAILED HIST.&amp; EXAM;MED.DEC-MAKING OF MODERATE   </t>
  </si>
  <si>
    <t xml:space="preserve">OFFICE OR OTHER OUTPAT.VISIT FOR E/M OF ESTABLISHED PATIENT, REQUIRES AT LEAST 2 OF 3 KEY COMPONENTS;COMPREHENSIVE HIST.&amp; EXAM;MED.DEC-MAK HIGH </t>
  </si>
  <si>
    <t xml:space="preserve">INITIAL HOSPITAL CARE, PER DAY, FOR THE E/M OF PATIENT WHICH REQUIRES 3 KEY COMPONENTS;COMP. HIST.&amp; EXAM,&amp;MED.DEC-MAKING STRAIGHTFORWARD OR LOW </t>
  </si>
  <si>
    <t xml:space="preserve">INITIAL HOSP.CARE, PER DAY, FOR E/M OF PATIENT;REQUIRES 3 KEY COMPONENTSCOMPREHENSIVE HIST.&amp; EXAM &amp; MED. DEC-MAKING OF MODERATE COMPLEXITY      </t>
  </si>
  <si>
    <t xml:space="preserve">INITIAL HOSPITAL CARE, PER DAY, FOR E/M OF PATIENT, REQUIRES 3 KEY COM-                                                                         </t>
  </si>
  <si>
    <t xml:space="preserve">SUBSEQUENT HOSPITAL CARE;PER DAY;PROBLEM FOCUSED; LOW COMPLEXITY; 15 MINS. AT BEDSIDE /UNIT                                                     </t>
  </si>
  <si>
    <t xml:space="preserve">SUBSEQNT HOSP. CARE;PER DAY; EXPANDED FOCUS;MODERATE COMPLEXITY;                                                                                </t>
  </si>
  <si>
    <t xml:space="preserve">SUBSEQNT. HOSPITAL CARE;PER DAY; DETAILED HISTORY AND EXAM; HIGH COMPLEXITY                                                                     </t>
  </si>
  <si>
    <t xml:space="preserve">OBSV OR IP HOSP CARE, E&amp;M OF PAT INCLUDING ADM &amp; DISCH ON SAME DAY PROB USUALLY OF LOW SEVERITY                                                 </t>
  </si>
  <si>
    <t xml:space="preserve">OBSV OR IP HOSP CARE, FOR E&amp;M OF PAT INCLUDING ADM &amp; DISCH ON SAME DATE PROBLEMS USUALLY OF MODERATE SEVERITY                                   </t>
  </si>
  <si>
    <t xml:space="preserve">OBSV OR IP HOSP CARE FOR E&amp;M OF PATIENT, ADM &amp; DISCH ON SAME DAY. PROBLEM USUALLY OF HIGH SEVERITY                                              </t>
  </si>
  <si>
    <t xml:space="preserve">OFFICE CONSULTATION FOR NEW OR ESTAB. PATIENT, REQUIRES 3 KEY COMPONENTSEXPANDED PROBLEM FOCUSES HIST.&amp; EXAM.&amp; STRAIGHTFORWARD MED. DEC-MAKING  </t>
  </si>
  <si>
    <t xml:space="preserve">OFFICE CONSULTATION FOR NEW OR ESTAB. PATIENT, REQUIRES 3 KEY COMPONENTSDETAILED HIST.&amp; EXAM. &amp; MED. DECISION-MAKING OF LOW COMPLEXITY          </t>
  </si>
  <si>
    <t xml:space="preserve">OFFICE CONSULTATION FOR NEW OR ESTAB. PATIENT, REQUIRES 3 KEY COMPONENTSCOMPREHENSIVE HIST.&amp; EXAM.;MED.DEC-MAKING OF MODERATE COMPLEXITY        </t>
  </si>
  <si>
    <t xml:space="preserve">OFFICE CONSULTATION OF NEW OR ESTAB. PATIENT, REQUIRES 3 KEY COMPONENTS,                                                                        </t>
  </si>
  <si>
    <t xml:space="preserve">INPATIENT CONSULTATION FOR A NEW OR ESTABLISHED PATIENT, WHICH REQUIRES THESE THREE KEY COMPONENTS: AN EXPANDED PROBLEM FOCUSED HISTORY; AN EX  </t>
  </si>
  <si>
    <t xml:space="preserve">INPATIENT CONSULTATION FOR A NEW OR ESTABLISHED PATIENT, WHICH REQUIRES THESE THREE KEY COMPONENTS: A DETAILED HISTORY; A DETAILED EXAMINATION  </t>
  </si>
  <si>
    <t xml:space="preserve">INPATIENT CONSULTATION FOR A NEW OR ESTABLISHED PATIENT, WHICH REQUIRES THESE THREE KEY COMPONENTS: A COMPREHENSIVE HISTORY; A COMPREHENSIVE    </t>
  </si>
  <si>
    <t xml:space="preserve">EMERGENCY DEPT. VISIT; EVAL/MGMT; PROBLEM FOCUSED; STFRWD. DECISION MKG.                                                                        </t>
  </si>
  <si>
    <t xml:space="preserve">EMERG. DEPT. VISIT;EVAL. MGMT./ EXPANDED PROBLEM FOCUS;LOW COMPLEXITY                                                                           </t>
  </si>
  <si>
    <t xml:space="preserve">EMERG. DEPT. VISIT; EVAL./MGMT.; EXPAND.PROB.; LOW-MOD. COMPLEXITY (INTERIM VALUE 1/1/92)                                                       </t>
  </si>
  <si>
    <t xml:space="preserve">EMERG. DEPT. VISIT;EVAL/MGMT; DETAILED HISTORY/EXAM; MODERATE COMPLEXITY(INTERIM VALUE 1/1/92)                                                  </t>
  </si>
  <si>
    <t xml:space="preserve">EMERG. DEPT. VISIT;EVAL/MGMT.; COMP. HISTORY/EXAM; HIGH COMPLEXITY                                                                              </t>
  </si>
  <si>
    <t xml:space="preserve">HOME VISIT FOR THE EVALUATION AND MANAGEMENT OF A NEW PATIENT, WHICH REQ 3 COMPONENTS                                                           </t>
  </si>
  <si>
    <t xml:space="preserve">HOME VISIT FOR THE EVALUATION AND MANAGEMENT OF A NEW PATIENT, WHICH  INCL ESPANDED HX AND PROBLEM FOCUSED EXAM, LOW COMPLEXITY MED DECISION    </t>
  </si>
  <si>
    <t xml:space="preserve">HOME VISIT FOR E&amp;M OF NEW PAT, PRESENTING PROBLEM USUALLY OF HIGH SEVERITY                                                                      </t>
  </si>
  <si>
    <t xml:space="preserve">HOME VISIT FOR E&amp;M OF NEW PATIENT, USUALLY PATIENT UNSTABLE OR HAS DEVELNEW PROB REQUIRING IMMED PHYSICIAN ATTENTION                            </t>
  </si>
  <si>
    <t xml:space="preserve">HOME VISIT FOR E&amp;M OF ESTABLISHED PATIENT, PRESENTING PROB USUALLY MINOR OR SELF-LIMITED                                                        </t>
  </si>
  <si>
    <t xml:space="preserve">HOME VISIT FOR E&amp;M OF ESTABLISHED PT, PRESENTING PROBLEM USUALLY OF LOW TO MOD SEVERITY                                                         </t>
  </si>
  <si>
    <t xml:space="preserve">HOME VISIT FOR E&amp;M OF ESTABLISHED PT, PRESENTING PROBLEM USUALLY OF MOD TO HIGH SEVERITY                                                        </t>
  </si>
  <si>
    <t>HOME VISIT FOR E&amp;M OF ESTABLISHED PATIENT, PRESENTING PROB USUALLY MOD- HIGH SEVERITY, PT MAY BE UNSTABLE OR DEVELOP NEW PROB REQ IMMED ATTENTIO</t>
  </si>
  <si>
    <t xml:space="preserve">UNLISTED EVALUATION AND MANAGMENT SERVICE                                                                                                       </t>
  </si>
  <si>
    <t>IC + 30%</t>
  </si>
  <si>
    <t>BR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</si>
  <si>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</si>
  <si>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</si>
  <si>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</si>
  <si>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</si>
  <si>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471-000-524</t>
  </si>
  <si>
    <t>NEBRASKA MEDICAID FEE SCHEDULE, VISION SERVICES JULY 1, 2024</t>
  </si>
  <si>
    <t xml:space="preserve">EXTENDED EXAMINATION OF EYE WITH DRAWING OF OPTIC NERVE AND SURROUNDING AREA (MACULA)                                                        </t>
  </si>
  <si>
    <t xml:space="preserve">DETERMINATION OF REFRACTIVE STATE (BEFORE 12/1/93 PAY ONLY ON MEDICARE CROSSOVER CLAIM; AFTER 12/1/93 DOS, OK TO PAY)                          </t>
  </si>
  <si>
    <t xml:space="preserve">PLEASE NOTE:  RATES DO NOT REFLECT AN INCREASE FROM THE PREVIOUS FEE SCHEDULE AS </t>
  </si>
  <si>
    <t>THERE WERE NO RATE INCREASE APPROPRIATIONS FOR THIS STATE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</si>
</sst>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0" fillId="0" borderId="10" xfId="0" applyBorder="1"/>
    <xf numFmtId="0" fontId="18" fillId="0" borderId="10" xfId="0" applyFont="1" applyBorder="1"/>
    <xf numFmtId="0" fontId="18" fillId="0" borderId="0" xfId="0" applyFont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 applyAlignment="1">
      <alignment horizontal="right"/>
    </xf>
    <xf numFmtId="0" fontId="18" fillId="0" borderId="14" xfId="0" applyFont="1" applyBorder="1"/>
    <xf numFmtId="0" fontId="18" fillId="0" borderId="15" xfId="0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0" fontId="18" fillId="0" borderId="18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18" fillId="0" borderId="10" xfId="0" applyFont="1" applyBorder="1" applyAlignment="1">
      <alignment horizontal="left"/>
    </xf>
    <xf numFmtId="0" fontId="19" fillId="0" borderId="19" xfId="0" applyFont="1" applyBorder="1"/>
    <xf numFmtId="0" fontId="19" fillId="0" borderId="20" xfId="0" applyFont="1" applyBorder="1"/>
    <xf numFmtId="0" fontId="19" fillId="0" borderId="21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Border="1"/>
    <xf numFmtId="0" fontId="19" fillId="0" borderId="0" xfId="0" applyFont="1" applyBorder="1"/>
    <xf numFmtId="0" fontId="19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2"/>
  <sheetViews>
    <sheetView tabSelected="1" workbookViewId="0">
      <selection activeCell="M6" sqref="M6"/>
    </sheetView>
  </sheetViews>
  <sheetFormatPr defaultRowHeight="15" x14ac:dyDescent="0.25"/>
  <cols>
    <col min="1" max="1" width="11" style="3" customWidth="1"/>
    <col min="2" max="2" width="7" style="3" customWidth="1"/>
    <col min="3" max="3" width="35.140625" style="3" customWidth="1"/>
    <col min="4" max="4" width="5.28515625" style="3" customWidth="1"/>
    <col min="5" max="5" width="29.42578125" style="3" customWidth="1"/>
    <col min="6" max="6" width="9.140625" style="3"/>
    <col min="7" max="7" width="16.5703125" style="15" customWidth="1"/>
    <col min="8" max="8" width="17.28515625" style="3" customWidth="1"/>
    <col min="9" max="9" width="16.85546875" style="15" customWidth="1"/>
  </cols>
  <sheetData>
    <row r="1" spans="1:10" x14ac:dyDescent="0.25">
      <c r="A1" s="6" t="s">
        <v>253</v>
      </c>
      <c r="B1" s="7"/>
      <c r="C1" s="7"/>
      <c r="D1" s="7"/>
      <c r="E1" s="7"/>
      <c r="F1" s="7"/>
      <c r="G1" s="8"/>
      <c r="H1" s="1"/>
      <c r="I1" s="16"/>
      <c r="J1" s="24"/>
    </row>
    <row r="2" spans="1:10" x14ac:dyDescent="0.25">
      <c r="A2" s="9" t="s">
        <v>254</v>
      </c>
      <c r="G2" s="10"/>
      <c r="H2" s="1"/>
      <c r="I2" s="16"/>
      <c r="J2" s="24"/>
    </row>
    <row r="3" spans="1:10" x14ac:dyDescent="0.25">
      <c r="A3" s="9" t="s">
        <v>255</v>
      </c>
      <c r="G3" s="10"/>
      <c r="H3" s="1"/>
      <c r="I3" s="16"/>
      <c r="J3" s="24"/>
    </row>
    <row r="4" spans="1:10" x14ac:dyDescent="0.25">
      <c r="A4" s="11" t="s">
        <v>256</v>
      </c>
      <c r="B4" s="12"/>
      <c r="C4" s="12"/>
      <c r="D4" s="12"/>
      <c r="E4" s="12"/>
      <c r="F4" s="12"/>
      <c r="G4" s="13"/>
      <c r="H4" s="1"/>
      <c r="I4" s="16"/>
      <c r="J4" s="24"/>
    </row>
    <row r="5" spans="1:10" x14ac:dyDescent="0.25">
      <c r="A5" s="18" t="s">
        <v>261</v>
      </c>
      <c r="B5" s="19"/>
      <c r="C5" s="19"/>
      <c r="D5" s="19"/>
      <c r="E5" s="19"/>
      <c r="F5" s="19"/>
      <c r="G5" s="20"/>
      <c r="H5" s="26"/>
      <c r="I5" s="26"/>
      <c r="J5" s="25"/>
    </row>
    <row r="6" spans="1:10" x14ac:dyDescent="0.25">
      <c r="A6" s="18" t="s">
        <v>262</v>
      </c>
      <c r="B6" s="19"/>
      <c r="C6" s="19"/>
      <c r="D6" s="19"/>
      <c r="E6" s="19"/>
      <c r="F6" s="19"/>
      <c r="G6" s="20"/>
      <c r="H6" s="26"/>
      <c r="I6" s="26"/>
      <c r="J6" s="25"/>
    </row>
    <row r="7" spans="1:10" x14ac:dyDescent="0.25">
      <c r="A7" s="21"/>
      <c r="B7" s="22"/>
      <c r="C7" s="22"/>
      <c r="D7" s="22"/>
      <c r="E7" s="22"/>
      <c r="F7" s="22"/>
      <c r="G7" s="23"/>
      <c r="H7" s="1"/>
      <c r="I7" s="1"/>
      <c r="J7" s="24"/>
    </row>
    <row r="8" spans="1:10" x14ac:dyDescent="0.25">
      <c r="A8" s="2"/>
      <c r="B8" s="2" t="s">
        <v>258</v>
      </c>
      <c r="C8" s="2"/>
      <c r="D8" s="2"/>
      <c r="E8" s="2"/>
      <c r="F8" s="2"/>
      <c r="G8" s="5"/>
      <c r="H8" s="1"/>
      <c r="I8" s="16"/>
      <c r="J8" s="24"/>
    </row>
    <row r="9" spans="1:10" x14ac:dyDescent="0.25">
      <c r="A9" s="2"/>
      <c r="B9" s="2" t="s">
        <v>257</v>
      </c>
      <c r="C9" s="2"/>
      <c r="D9" s="2"/>
      <c r="E9" s="2"/>
      <c r="F9" s="2"/>
      <c r="G9" s="5"/>
      <c r="H9" s="1"/>
      <c r="I9" s="16"/>
      <c r="J9" s="24"/>
    </row>
    <row r="10" spans="1:10" x14ac:dyDescent="0.25">
      <c r="A10" s="2" t="s">
        <v>0</v>
      </c>
      <c r="B10" s="2" t="s">
        <v>0</v>
      </c>
      <c r="C10" s="2" t="s">
        <v>0</v>
      </c>
      <c r="D10" s="2" t="s">
        <v>0</v>
      </c>
      <c r="E10" s="2" t="s">
        <v>0</v>
      </c>
      <c r="F10" s="2" t="s">
        <v>0</v>
      </c>
      <c r="G10" s="17" t="s">
        <v>1</v>
      </c>
      <c r="H10" s="2" t="s">
        <v>2</v>
      </c>
      <c r="I10" s="17" t="s">
        <v>2</v>
      </c>
    </row>
    <row r="11" spans="1:10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" t="s">
        <v>8</v>
      </c>
      <c r="G11" s="17" t="s">
        <v>9</v>
      </c>
      <c r="H11" s="2" t="s">
        <v>10</v>
      </c>
      <c r="I11" s="17" t="s">
        <v>11</v>
      </c>
    </row>
    <row r="12" spans="1:10" ht="27" customHeight="1" x14ac:dyDescent="0.25">
      <c r="A12" s="2" t="str">
        <f>"000V2020"</f>
        <v>000V2020</v>
      </c>
      <c r="B12" s="2" t="str">
        <f t="shared" ref="B12:B43" si="0">"  "</f>
        <v xml:space="preserve">  </v>
      </c>
      <c r="C12" s="4" t="s">
        <v>12</v>
      </c>
      <c r="D12" s="4" t="s">
        <v>0</v>
      </c>
      <c r="E12" s="4" t="s">
        <v>13</v>
      </c>
      <c r="F12" s="2" t="s">
        <v>14</v>
      </c>
      <c r="G12" s="14">
        <v>49.05</v>
      </c>
      <c r="H12" s="2" t="s">
        <v>15</v>
      </c>
      <c r="I12" s="5" t="s">
        <v>15</v>
      </c>
    </row>
    <row r="13" spans="1:10" ht="47.25" customHeight="1" x14ac:dyDescent="0.25">
      <c r="A13" s="2" t="str">
        <f>"000V2100"</f>
        <v>000V2100</v>
      </c>
      <c r="B13" s="2" t="str">
        <f t="shared" si="0"/>
        <v xml:space="preserve">  </v>
      </c>
      <c r="C13" s="4" t="s">
        <v>16</v>
      </c>
      <c r="D13" s="4" t="s">
        <v>0</v>
      </c>
      <c r="E13" s="4" t="s">
        <v>13</v>
      </c>
      <c r="F13" s="2" t="s">
        <v>14</v>
      </c>
      <c r="G13" s="14">
        <v>14.41</v>
      </c>
      <c r="H13" s="2" t="s">
        <v>15</v>
      </c>
      <c r="I13" s="5" t="s">
        <v>15</v>
      </c>
    </row>
    <row r="14" spans="1:10" ht="45" customHeight="1" x14ac:dyDescent="0.25">
      <c r="A14" s="2" t="str">
        <f>"000V2101"</f>
        <v>000V2101</v>
      </c>
      <c r="B14" s="2" t="str">
        <f t="shared" si="0"/>
        <v xml:space="preserve">  </v>
      </c>
      <c r="C14" s="4" t="s">
        <v>17</v>
      </c>
      <c r="D14" s="4" t="s">
        <v>0</v>
      </c>
      <c r="E14" s="4" t="s">
        <v>13</v>
      </c>
      <c r="F14" s="2" t="s">
        <v>14</v>
      </c>
      <c r="G14" s="14">
        <v>16.7</v>
      </c>
      <c r="H14" s="2" t="s">
        <v>15</v>
      </c>
      <c r="I14" s="5" t="s">
        <v>15</v>
      </c>
    </row>
    <row r="15" spans="1:10" ht="44.25" customHeight="1" x14ac:dyDescent="0.25">
      <c r="A15" s="2" t="str">
        <f>"000V2102"</f>
        <v>000V2102</v>
      </c>
      <c r="B15" s="2" t="str">
        <f t="shared" si="0"/>
        <v xml:space="preserve">  </v>
      </c>
      <c r="C15" s="4" t="s">
        <v>18</v>
      </c>
      <c r="D15" s="4" t="s">
        <v>0</v>
      </c>
      <c r="E15" s="4" t="s">
        <v>13</v>
      </c>
      <c r="F15" s="2" t="s">
        <v>14</v>
      </c>
      <c r="G15" s="14">
        <v>31.77</v>
      </c>
      <c r="H15" s="2" t="s">
        <v>15</v>
      </c>
      <c r="I15" s="5" t="s">
        <v>15</v>
      </c>
    </row>
    <row r="16" spans="1:10" ht="60.75" customHeight="1" x14ac:dyDescent="0.25">
      <c r="A16" s="2" t="str">
        <f>"000V2103"</f>
        <v>000V2103</v>
      </c>
      <c r="B16" s="2" t="str">
        <f t="shared" si="0"/>
        <v xml:space="preserve">  </v>
      </c>
      <c r="C16" s="4" t="s">
        <v>19</v>
      </c>
      <c r="D16" s="4" t="s">
        <v>0</v>
      </c>
      <c r="E16" s="4" t="s">
        <v>13</v>
      </c>
      <c r="F16" s="2" t="s">
        <v>14</v>
      </c>
      <c r="G16" s="14">
        <v>16.27</v>
      </c>
      <c r="H16" s="2" t="s">
        <v>15</v>
      </c>
      <c r="I16" s="5" t="s">
        <v>15</v>
      </c>
    </row>
    <row r="17" spans="1:9" ht="59.25" customHeight="1" x14ac:dyDescent="0.25">
      <c r="A17" s="2" t="str">
        <f>"000V2104"</f>
        <v>000V2104</v>
      </c>
      <c r="B17" s="2" t="str">
        <f t="shared" si="0"/>
        <v xml:space="preserve">  </v>
      </c>
      <c r="C17" s="4" t="s">
        <v>20</v>
      </c>
      <c r="D17" s="4" t="s">
        <v>0</v>
      </c>
      <c r="E17" s="4" t="s">
        <v>13</v>
      </c>
      <c r="F17" s="2" t="s">
        <v>14</v>
      </c>
      <c r="G17" s="14">
        <v>17.71</v>
      </c>
      <c r="H17" s="2" t="s">
        <v>15</v>
      </c>
      <c r="I17" s="5" t="s">
        <v>15</v>
      </c>
    </row>
    <row r="18" spans="1:9" ht="61.5" customHeight="1" x14ac:dyDescent="0.25">
      <c r="A18" s="2" t="str">
        <f>"000V2105"</f>
        <v>000V2105</v>
      </c>
      <c r="B18" s="2" t="str">
        <f t="shared" si="0"/>
        <v xml:space="preserve">  </v>
      </c>
      <c r="C18" s="4" t="s">
        <v>21</v>
      </c>
      <c r="D18" s="4" t="s">
        <v>0</v>
      </c>
      <c r="E18" s="4" t="s">
        <v>13</v>
      </c>
      <c r="F18" s="2" t="s">
        <v>14</v>
      </c>
      <c r="G18" s="14">
        <v>19.46</v>
      </c>
      <c r="H18" s="2" t="s">
        <v>15</v>
      </c>
      <c r="I18" s="5" t="s">
        <v>15</v>
      </c>
    </row>
    <row r="19" spans="1:9" ht="59.25" customHeight="1" x14ac:dyDescent="0.25">
      <c r="A19" s="2" t="str">
        <f>"000V2106"</f>
        <v>000V2106</v>
      </c>
      <c r="B19" s="2" t="str">
        <f t="shared" si="0"/>
        <v xml:space="preserve">  </v>
      </c>
      <c r="C19" s="4" t="s">
        <v>22</v>
      </c>
      <c r="D19" s="4" t="s">
        <v>0</v>
      </c>
      <c r="E19" s="4" t="s">
        <v>13</v>
      </c>
      <c r="F19" s="2" t="s">
        <v>14</v>
      </c>
      <c r="G19" s="14">
        <v>22.41</v>
      </c>
      <c r="H19" s="2" t="s">
        <v>15</v>
      </c>
      <c r="I19" s="5" t="s">
        <v>15</v>
      </c>
    </row>
    <row r="20" spans="1:9" ht="59.25" customHeight="1" x14ac:dyDescent="0.25">
      <c r="A20" s="2" t="str">
        <f>"000V2107"</f>
        <v>000V2107</v>
      </c>
      <c r="B20" s="2" t="str">
        <f t="shared" si="0"/>
        <v xml:space="preserve">  </v>
      </c>
      <c r="C20" s="4" t="s">
        <v>23</v>
      </c>
      <c r="D20" s="4" t="s">
        <v>0</v>
      </c>
      <c r="E20" s="4" t="s">
        <v>13</v>
      </c>
      <c r="F20" s="2" t="s">
        <v>14</v>
      </c>
      <c r="G20" s="14">
        <v>18.82</v>
      </c>
      <c r="H20" s="2" t="s">
        <v>15</v>
      </c>
      <c r="I20" s="5" t="s">
        <v>15</v>
      </c>
    </row>
    <row r="21" spans="1:9" ht="57.75" customHeight="1" x14ac:dyDescent="0.25">
      <c r="A21" s="2" t="str">
        <f>"000V2108"</f>
        <v>000V2108</v>
      </c>
      <c r="B21" s="2" t="str">
        <f t="shared" si="0"/>
        <v xml:space="preserve">  </v>
      </c>
      <c r="C21" s="4" t="s">
        <v>24</v>
      </c>
      <c r="D21" s="4" t="s">
        <v>0</v>
      </c>
      <c r="E21" s="4" t="s">
        <v>13</v>
      </c>
      <c r="F21" s="2" t="s">
        <v>14</v>
      </c>
      <c r="G21" s="14">
        <v>20.23</v>
      </c>
      <c r="H21" s="2" t="s">
        <v>15</v>
      </c>
      <c r="I21" s="5" t="s">
        <v>15</v>
      </c>
    </row>
    <row r="22" spans="1:9" ht="56.25" customHeight="1" x14ac:dyDescent="0.25">
      <c r="A22" s="2" t="str">
        <f>"000V2109"</f>
        <v>000V2109</v>
      </c>
      <c r="B22" s="2" t="str">
        <f t="shared" si="0"/>
        <v xml:space="preserve">  </v>
      </c>
      <c r="C22" s="4" t="s">
        <v>25</v>
      </c>
      <c r="D22" s="4" t="s">
        <v>0</v>
      </c>
      <c r="E22" s="4" t="s">
        <v>13</v>
      </c>
      <c r="F22" s="2" t="s">
        <v>14</v>
      </c>
      <c r="G22" s="14">
        <v>22.07</v>
      </c>
      <c r="H22" s="2" t="s">
        <v>15</v>
      </c>
      <c r="I22" s="5" t="s">
        <v>15</v>
      </c>
    </row>
    <row r="23" spans="1:9" ht="59.25" customHeight="1" x14ac:dyDescent="0.25">
      <c r="A23" s="2" t="str">
        <f>"000V2110"</f>
        <v>000V2110</v>
      </c>
      <c r="B23" s="2" t="str">
        <f t="shared" si="0"/>
        <v xml:space="preserve">  </v>
      </c>
      <c r="C23" s="4" t="s">
        <v>26</v>
      </c>
      <c r="D23" s="4" t="s">
        <v>0</v>
      </c>
      <c r="E23" s="4" t="s">
        <v>13</v>
      </c>
      <c r="F23" s="2" t="s">
        <v>14</v>
      </c>
      <c r="G23" s="14">
        <v>25.01</v>
      </c>
      <c r="H23" s="2" t="s">
        <v>15</v>
      </c>
      <c r="I23" s="5" t="s">
        <v>15</v>
      </c>
    </row>
    <row r="24" spans="1:9" ht="52.5" customHeight="1" x14ac:dyDescent="0.25">
      <c r="A24" s="2" t="str">
        <f>"000V2111"</f>
        <v>000V2111</v>
      </c>
      <c r="B24" s="2" t="str">
        <f t="shared" si="0"/>
        <v xml:space="preserve">  </v>
      </c>
      <c r="C24" s="4" t="s">
        <v>27</v>
      </c>
      <c r="D24" s="4" t="s">
        <v>0</v>
      </c>
      <c r="E24" s="4" t="s">
        <v>13</v>
      </c>
      <c r="F24" s="2" t="s">
        <v>14</v>
      </c>
      <c r="G24" s="14">
        <v>22.32</v>
      </c>
      <c r="H24" s="2" t="s">
        <v>15</v>
      </c>
      <c r="I24" s="5" t="s">
        <v>15</v>
      </c>
    </row>
    <row r="25" spans="1:9" ht="57" customHeight="1" x14ac:dyDescent="0.25">
      <c r="A25" s="2" t="str">
        <f>"000V2112"</f>
        <v>000V2112</v>
      </c>
      <c r="B25" s="2" t="str">
        <f t="shared" si="0"/>
        <v xml:space="preserve">  </v>
      </c>
      <c r="C25" s="4" t="s">
        <v>28</v>
      </c>
      <c r="D25" s="4" t="s">
        <v>0</v>
      </c>
      <c r="E25" s="4" t="s">
        <v>13</v>
      </c>
      <c r="F25" s="2" t="s">
        <v>14</v>
      </c>
      <c r="G25" s="14">
        <v>23.59</v>
      </c>
      <c r="H25" s="2" t="s">
        <v>15</v>
      </c>
      <c r="I25" s="5" t="s">
        <v>15</v>
      </c>
    </row>
    <row r="26" spans="1:9" ht="56.25" customHeight="1" x14ac:dyDescent="0.25">
      <c r="A26" s="2" t="str">
        <f>"000V2113"</f>
        <v>000V2113</v>
      </c>
      <c r="B26" s="2" t="str">
        <f t="shared" si="0"/>
        <v xml:space="preserve">  </v>
      </c>
      <c r="C26" s="4" t="s">
        <v>29</v>
      </c>
      <c r="D26" s="4" t="s">
        <v>0</v>
      </c>
      <c r="E26" s="4" t="s">
        <v>13</v>
      </c>
      <c r="F26" s="2" t="s">
        <v>14</v>
      </c>
      <c r="G26" s="14">
        <v>24.54</v>
      </c>
      <c r="H26" s="2" t="s">
        <v>15</v>
      </c>
      <c r="I26" s="5" t="s">
        <v>15</v>
      </c>
    </row>
    <row r="27" spans="1:9" ht="57" customHeight="1" x14ac:dyDescent="0.25">
      <c r="A27" s="2" t="str">
        <f>"000V2114"</f>
        <v>000V2114</v>
      </c>
      <c r="B27" s="2" t="str">
        <f t="shared" si="0"/>
        <v xml:space="preserve">  </v>
      </c>
      <c r="C27" s="4" t="s">
        <v>30</v>
      </c>
      <c r="D27" s="4" t="s">
        <v>0</v>
      </c>
      <c r="E27" s="4" t="s">
        <v>13</v>
      </c>
      <c r="F27" s="2" t="s">
        <v>14</v>
      </c>
      <c r="G27" s="14">
        <v>38.03</v>
      </c>
      <c r="H27" s="2" t="s">
        <v>15</v>
      </c>
      <c r="I27" s="5" t="s">
        <v>15</v>
      </c>
    </row>
    <row r="28" spans="1:9" ht="52.5" customHeight="1" x14ac:dyDescent="0.25">
      <c r="A28" s="2" t="str">
        <f>"000V2115"</f>
        <v>000V2115</v>
      </c>
      <c r="B28" s="2" t="str">
        <f t="shared" si="0"/>
        <v xml:space="preserve">  </v>
      </c>
      <c r="C28" s="4" t="s">
        <v>31</v>
      </c>
      <c r="D28" s="4" t="s">
        <v>0</v>
      </c>
      <c r="E28" s="4" t="s">
        <v>13</v>
      </c>
      <c r="F28" s="2" t="s">
        <v>14</v>
      </c>
      <c r="G28" s="14">
        <v>29.42</v>
      </c>
      <c r="H28" s="2" t="s">
        <v>15</v>
      </c>
      <c r="I28" s="5" t="s">
        <v>15</v>
      </c>
    </row>
    <row r="29" spans="1:9" ht="39" customHeight="1" x14ac:dyDescent="0.25">
      <c r="A29" s="2" t="str">
        <f>"000V2118"</f>
        <v>000V2118</v>
      </c>
      <c r="B29" s="2" t="str">
        <f t="shared" si="0"/>
        <v xml:space="preserve">  </v>
      </c>
      <c r="C29" s="4" t="s">
        <v>32</v>
      </c>
      <c r="D29" s="4" t="s">
        <v>0</v>
      </c>
      <c r="E29" s="4" t="s">
        <v>33</v>
      </c>
      <c r="F29" s="2" t="s">
        <v>14</v>
      </c>
      <c r="G29" s="5" t="s">
        <v>251</v>
      </c>
      <c r="H29" s="2" t="s">
        <v>15</v>
      </c>
      <c r="I29" s="5" t="s">
        <v>15</v>
      </c>
    </row>
    <row r="30" spans="1:9" ht="41.25" customHeight="1" x14ac:dyDescent="0.25">
      <c r="A30" s="2" t="str">
        <f>"000V2121"</f>
        <v>000V2121</v>
      </c>
      <c r="B30" s="2" t="str">
        <f t="shared" si="0"/>
        <v xml:space="preserve">  </v>
      </c>
      <c r="C30" s="4" t="s">
        <v>34</v>
      </c>
      <c r="D30" s="4" t="s">
        <v>0</v>
      </c>
      <c r="E30" s="4" t="s">
        <v>13</v>
      </c>
      <c r="F30" s="2" t="s">
        <v>14</v>
      </c>
      <c r="G30" s="14">
        <v>49.01</v>
      </c>
      <c r="H30" s="2" t="s">
        <v>15</v>
      </c>
      <c r="I30" s="5" t="s">
        <v>15</v>
      </c>
    </row>
    <row r="31" spans="1:9" ht="53.25" customHeight="1" x14ac:dyDescent="0.25">
      <c r="A31" s="2" t="str">
        <f>"000V2199"</f>
        <v>000V2199</v>
      </c>
      <c r="B31" s="2" t="str">
        <f t="shared" si="0"/>
        <v xml:space="preserve">  </v>
      </c>
      <c r="C31" s="4" t="s">
        <v>35</v>
      </c>
      <c r="D31" s="4" t="s">
        <v>0</v>
      </c>
      <c r="E31" s="4" t="s">
        <v>33</v>
      </c>
      <c r="F31" s="2" t="s">
        <v>14</v>
      </c>
      <c r="G31" s="5" t="s">
        <v>251</v>
      </c>
      <c r="H31" s="2" t="s">
        <v>15</v>
      </c>
      <c r="I31" s="5" t="s">
        <v>15</v>
      </c>
    </row>
    <row r="32" spans="1:9" ht="51.75" customHeight="1" x14ac:dyDescent="0.25">
      <c r="A32" s="2" t="str">
        <f>"000V2200"</f>
        <v>000V2200</v>
      </c>
      <c r="B32" s="2" t="str">
        <f t="shared" si="0"/>
        <v xml:space="preserve">  </v>
      </c>
      <c r="C32" s="4" t="s">
        <v>36</v>
      </c>
      <c r="D32" s="4" t="s">
        <v>0</v>
      </c>
      <c r="E32" s="4" t="s">
        <v>13</v>
      </c>
      <c r="F32" s="2" t="s">
        <v>14</v>
      </c>
      <c r="G32" s="14">
        <v>27.6</v>
      </c>
      <c r="H32" s="2" t="s">
        <v>15</v>
      </c>
      <c r="I32" s="5" t="s">
        <v>15</v>
      </c>
    </row>
    <row r="33" spans="1:9" ht="54" customHeight="1" x14ac:dyDescent="0.25">
      <c r="A33" s="2" t="str">
        <f>"000V2201"</f>
        <v>000V2201</v>
      </c>
      <c r="B33" s="2" t="str">
        <f t="shared" si="0"/>
        <v xml:space="preserve">  </v>
      </c>
      <c r="C33" s="4" t="s">
        <v>37</v>
      </c>
      <c r="D33" s="4" t="s">
        <v>0</v>
      </c>
      <c r="E33" s="4" t="s">
        <v>13</v>
      </c>
      <c r="F33" s="2" t="s">
        <v>14</v>
      </c>
      <c r="G33" s="14">
        <v>30.71</v>
      </c>
      <c r="H33" s="2" t="s">
        <v>15</v>
      </c>
      <c r="I33" s="5" t="s">
        <v>15</v>
      </c>
    </row>
    <row r="34" spans="1:9" ht="55.5" customHeight="1" x14ac:dyDescent="0.25">
      <c r="A34" s="2" t="str">
        <f>"000V2202"</f>
        <v>000V2202</v>
      </c>
      <c r="B34" s="2" t="str">
        <f t="shared" si="0"/>
        <v xml:space="preserve">  </v>
      </c>
      <c r="C34" s="4" t="s">
        <v>38</v>
      </c>
      <c r="D34" s="4" t="s">
        <v>0</v>
      </c>
      <c r="E34" s="4" t="s">
        <v>13</v>
      </c>
      <c r="F34" s="2" t="s">
        <v>14</v>
      </c>
      <c r="G34" s="14">
        <v>46.26</v>
      </c>
      <c r="H34" s="2" t="s">
        <v>15</v>
      </c>
      <c r="I34" s="5" t="s">
        <v>15</v>
      </c>
    </row>
    <row r="35" spans="1:9" ht="55.5" customHeight="1" x14ac:dyDescent="0.25">
      <c r="A35" s="2" t="str">
        <f>"000V2203"</f>
        <v>000V2203</v>
      </c>
      <c r="B35" s="2" t="str">
        <f t="shared" si="0"/>
        <v xml:space="preserve">  </v>
      </c>
      <c r="C35" s="4" t="s">
        <v>39</v>
      </c>
      <c r="D35" s="4" t="s">
        <v>0</v>
      </c>
      <c r="E35" s="4" t="s">
        <v>13</v>
      </c>
      <c r="F35" s="2" t="s">
        <v>14</v>
      </c>
      <c r="G35" s="14">
        <v>29.65</v>
      </c>
      <c r="H35" s="2" t="s">
        <v>15</v>
      </c>
      <c r="I35" s="5" t="s">
        <v>15</v>
      </c>
    </row>
    <row r="36" spans="1:9" ht="60.75" customHeight="1" x14ac:dyDescent="0.25">
      <c r="A36" s="2" t="str">
        <f>"000V2204"</f>
        <v>000V2204</v>
      </c>
      <c r="B36" s="2" t="str">
        <f t="shared" si="0"/>
        <v xml:space="preserve">  </v>
      </c>
      <c r="C36" s="4" t="s">
        <v>40</v>
      </c>
      <c r="D36" s="4" t="s">
        <v>0</v>
      </c>
      <c r="E36" s="4" t="s">
        <v>13</v>
      </c>
      <c r="F36" s="2" t="s">
        <v>14</v>
      </c>
      <c r="G36" s="14">
        <v>31.14</v>
      </c>
      <c r="H36" s="2" t="s">
        <v>15</v>
      </c>
      <c r="I36" s="5" t="s">
        <v>15</v>
      </c>
    </row>
    <row r="37" spans="1:9" ht="72.75" customHeight="1" x14ac:dyDescent="0.25">
      <c r="A37" s="2" t="str">
        <f>"000V2205"</f>
        <v>000V2205</v>
      </c>
      <c r="B37" s="2" t="str">
        <f t="shared" si="0"/>
        <v xml:space="preserve">  </v>
      </c>
      <c r="C37" s="4" t="s">
        <v>41</v>
      </c>
      <c r="D37" s="4" t="s">
        <v>0</v>
      </c>
      <c r="E37" s="4" t="s">
        <v>13</v>
      </c>
      <c r="F37" s="2" t="s">
        <v>14</v>
      </c>
      <c r="G37" s="14">
        <v>33.270000000000003</v>
      </c>
      <c r="H37" s="2" t="s">
        <v>15</v>
      </c>
      <c r="I37" s="5" t="s">
        <v>15</v>
      </c>
    </row>
    <row r="38" spans="1:9" ht="56.25" customHeight="1" x14ac:dyDescent="0.25">
      <c r="A38" s="2" t="str">
        <f>"000V2206"</f>
        <v>000V2206</v>
      </c>
      <c r="B38" s="2" t="str">
        <f t="shared" si="0"/>
        <v xml:space="preserve">  </v>
      </c>
      <c r="C38" s="4" t="s">
        <v>42</v>
      </c>
      <c r="D38" s="4" t="s">
        <v>0</v>
      </c>
      <c r="E38" s="4" t="s">
        <v>13</v>
      </c>
      <c r="F38" s="2" t="s">
        <v>14</v>
      </c>
      <c r="G38" s="14">
        <v>36.369999999999997</v>
      </c>
      <c r="H38" s="2" t="s">
        <v>15</v>
      </c>
      <c r="I38" s="5" t="s">
        <v>15</v>
      </c>
    </row>
    <row r="39" spans="1:9" ht="56.25" customHeight="1" x14ac:dyDescent="0.25">
      <c r="A39" s="2" t="str">
        <f>"000V2207"</f>
        <v>000V2207</v>
      </c>
      <c r="B39" s="2" t="str">
        <f t="shared" si="0"/>
        <v xml:space="preserve">  </v>
      </c>
      <c r="C39" s="4" t="s">
        <v>43</v>
      </c>
      <c r="D39" s="4" t="s">
        <v>0</v>
      </c>
      <c r="E39" s="4" t="s">
        <v>13</v>
      </c>
      <c r="F39" s="2" t="s">
        <v>14</v>
      </c>
      <c r="G39" s="14">
        <v>33.340000000000003</v>
      </c>
      <c r="H39" s="2" t="s">
        <v>15</v>
      </c>
      <c r="I39" s="5" t="s">
        <v>15</v>
      </c>
    </row>
    <row r="40" spans="1:9" ht="57.75" customHeight="1" x14ac:dyDescent="0.25">
      <c r="A40" s="2" t="str">
        <f>"000V2208"</f>
        <v>000V2208</v>
      </c>
      <c r="B40" s="2" t="str">
        <f t="shared" si="0"/>
        <v xml:space="preserve">  </v>
      </c>
      <c r="C40" s="4" t="s">
        <v>44</v>
      </c>
      <c r="D40" s="4" t="s">
        <v>0</v>
      </c>
      <c r="E40" s="4" t="s">
        <v>13</v>
      </c>
      <c r="F40" s="2" t="s">
        <v>14</v>
      </c>
      <c r="G40" s="14">
        <v>34.630000000000003</v>
      </c>
      <c r="H40" s="2" t="s">
        <v>15</v>
      </c>
      <c r="I40" s="5" t="s">
        <v>15</v>
      </c>
    </row>
    <row r="41" spans="1:9" ht="58.5" customHeight="1" x14ac:dyDescent="0.25">
      <c r="A41" s="2" t="str">
        <f>"000V2209"</f>
        <v>000V2209</v>
      </c>
      <c r="B41" s="2" t="str">
        <f t="shared" si="0"/>
        <v xml:space="preserve">  </v>
      </c>
      <c r="C41" s="4" t="s">
        <v>45</v>
      </c>
      <c r="D41" s="4" t="s">
        <v>0</v>
      </c>
      <c r="E41" s="4" t="s">
        <v>13</v>
      </c>
      <c r="F41" s="2" t="s">
        <v>14</v>
      </c>
      <c r="G41" s="14">
        <v>36.99</v>
      </c>
      <c r="H41" s="2" t="s">
        <v>15</v>
      </c>
      <c r="I41" s="5" t="s">
        <v>15</v>
      </c>
    </row>
    <row r="42" spans="1:9" ht="55.5" customHeight="1" x14ac:dyDescent="0.25">
      <c r="A42" s="2" t="str">
        <f>"000V2210"</f>
        <v>000V2210</v>
      </c>
      <c r="B42" s="2" t="str">
        <f t="shared" si="0"/>
        <v xml:space="preserve">  </v>
      </c>
      <c r="C42" s="4" t="s">
        <v>46</v>
      </c>
      <c r="D42" s="4" t="s">
        <v>0</v>
      </c>
      <c r="E42" s="4" t="s">
        <v>13</v>
      </c>
      <c r="F42" s="2" t="s">
        <v>14</v>
      </c>
      <c r="G42" s="14">
        <v>40.21</v>
      </c>
      <c r="H42" s="2" t="s">
        <v>15</v>
      </c>
      <c r="I42" s="5" t="s">
        <v>15</v>
      </c>
    </row>
    <row r="43" spans="1:9" ht="58.5" customHeight="1" x14ac:dyDescent="0.25">
      <c r="A43" s="2" t="str">
        <f>"000V2211"</f>
        <v>000V2211</v>
      </c>
      <c r="B43" s="2" t="str">
        <f t="shared" si="0"/>
        <v xml:space="preserve">  </v>
      </c>
      <c r="C43" s="4" t="s">
        <v>47</v>
      </c>
      <c r="D43" s="4" t="s">
        <v>0</v>
      </c>
      <c r="E43" s="4" t="s">
        <v>13</v>
      </c>
      <c r="F43" s="2" t="s">
        <v>14</v>
      </c>
      <c r="G43" s="14">
        <v>36.79</v>
      </c>
      <c r="H43" s="2" t="s">
        <v>15</v>
      </c>
      <c r="I43" s="5" t="s">
        <v>15</v>
      </c>
    </row>
    <row r="44" spans="1:9" ht="53.25" customHeight="1" x14ac:dyDescent="0.25">
      <c r="A44" s="2" t="str">
        <f>"000V2212"</f>
        <v>000V2212</v>
      </c>
      <c r="B44" s="2" t="str">
        <f t="shared" ref="B44:B75" si="1">"  "</f>
        <v xml:space="preserve">  </v>
      </c>
      <c r="C44" s="4" t="s">
        <v>48</v>
      </c>
      <c r="D44" s="4" t="s">
        <v>0</v>
      </c>
      <c r="E44" s="4" t="s">
        <v>13</v>
      </c>
      <c r="F44" s="2" t="s">
        <v>14</v>
      </c>
      <c r="G44" s="14">
        <v>38.32</v>
      </c>
      <c r="H44" s="2" t="s">
        <v>15</v>
      </c>
      <c r="I44" s="5" t="s">
        <v>15</v>
      </c>
    </row>
    <row r="45" spans="1:9" ht="56.25" customHeight="1" x14ac:dyDescent="0.25">
      <c r="A45" s="2" t="str">
        <f>"000V2213"</f>
        <v>000V2213</v>
      </c>
      <c r="B45" s="2" t="str">
        <f t="shared" si="1"/>
        <v xml:space="preserve">  </v>
      </c>
      <c r="C45" s="4" t="s">
        <v>49</v>
      </c>
      <c r="D45" s="4" t="s">
        <v>0</v>
      </c>
      <c r="E45" s="4" t="s">
        <v>13</v>
      </c>
      <c r="F45" s="2" t="s">
        <v>14</v>
      </c>
      <c r="G45" s="14">
        <v>40.44</v>
      </c>
      <c r="H45" s="2" t="s">
        <v>15</v>
      </c>
      <c r="I45" s="5" t="s">
        <v>15</v>
      </c>
    </row>
    <row r="46" spans="1:9" ht="53.25" customHeight="1" x14ac:dyDescent="0.25">
      <c r="A46" s="2" t="str">
        <f>"000V2214"</f>
        <v>000V2214</v>
      </c>
      <c r="B46" s="2" t="str">
        <f t="shared" si="1"/>
        <v xml:space="preserve">  </v>
      </c>
      <c r="C46" s="4" t="s">
        <v>50</v>
      </c>
      <c r="D46" s="4" t="s">
        <v>0</v>
      </c>
      <c r="E46" s="4" t="s">
        <v>13</v>
      </c>
      <c r="F46" s="2" t="s">
        <v>14</v>
      </c>
      <c r="G46" s="14">
        <v>50.28</v>
      </c>
      <c r="H46" s="2" t="s">
        <v>15</v>
      </c>
      <c r="I46" s="5" t="s">
        <v>15</v>
      </c>
    </row>
    <row r="47" spans="1:9" ht="70.5" customHeight="1" x14ac:dyDescent="0.25">
      <c r="A47" s="2" t="str">
        <f>"000V2215"</f>
        <v>000V2215</v>
      </c>
      <c r="B47" s="2" t="str">
        <f t="shared" si="1"/>
        <v xml:space="preserve">  </v>
      </c>
      <c r="C47" s="4" t="s">
        <v>51</v>
      </c>
      <c r="D47" s="4" t="s">
        <v>0</v>
      </c>
      <c r="E47" s="4" t="s">
        <v>33</v>
      </c>
      <c r="F47" s="2" t="s">
        <v>14</v>
      </c>
      <c r="G47" s="5" t="s">
        <v>251</v>
      </c>
      <c r="H47" s="2" t="s">
        <v>15</v>
      </c>
      <c r="I47" s="5" t="s">
        <v>15</v>
      </c>
    </row>
    <row r="48" spans="1:9" ht="46.5" customHeight="1" x14ac:dyDescent="0.25">
      <c r="A48" s="2" t="str">
        <f>"000V2218"</f>
        <v>000V2218</v>
      </c>
      <c r="B48" s="2" t="str">
        <f t="shared" si="1"/>
        <v xml:space="preserve">  </v>
      </c>
      <c r="C48" s="4" t="s">
        <v>52</v>
      </c>
      <c r="D48" s="4" t="s">
        <v>0</v>
      </c>
      <c r="E48" s="4" t="s">
        <v>33</v>
      </c>
      <c r="F48" s="2" t="s">
        <v>14</v>
      </c>
      <c r="G48" s="5" t="s">
        <v>251</v>
      </c>
      <c r="H48" s="2" t="s">
        <v>15</v>
      </c>
      <c r="I48" s="5" t="s">
        <v>15</v>
      </c>
    </row>
    <row r="49" spans="1:9" ht="45.75" customHeight="1" x14ac:dyDescent="0.25">
      <c r="A49" s="2" t="str">
        <f>"000V2219"</f>
        <v>000V2219</v>
      </c>
      <c r="B49" s="2" t="str">
        <f t="shared" si="1"/>
        <v xml:space="preserve">  </v>
      </c>
      <c r="C49" s="4" t="s">
        <v>53</v>
      </c>
      <c r="D49" s="4" t="s">
        <v>0</v>
      </c>
      <c r="E49" s="4" t="s">
        <v>13</v>
      </c>
      <c r="F49" s="2" t="s">
        <v>0</v>
      </c>
      <c r="G49" s="14">
        <v>4.9000000000000004</v>
      </c>
      <c r="H49" s="2" t="s">
        <v>15</v>
      </c>
      <c r="I49" s="5" t="s">
        <v>15</v>
      </c>
    </row>
    <row r="50" spans="1:9" ht="34.5" customHeight="1" x14ac:dyDescent="0.25">
      <c r="A50" s="2" t="str">
        <f>"000V2220"</f>
        <v>000V2220</v>
      </c>
      <c r="B50" s="2" t="str">
        <f t="shared" si="1"/>
        <v xml:space="preserve">  </v>
      </c>
      <c r="C50" s="4" t="s">
        <v>54</v>
      </c>
      <c r="D50" s="4" t="s">
        <v>0</v>
      </c>
      <c r="E50" s="4" t="s">
        <v>13</v>
      </c>
      <c r="F50" s="2" t="s">
        <v>0</v>
      </c>
      <c r="G50" s="14">
        <v>8.17</v>
      </c>
      <c r="H50" s="2" t="s">
        <v>15</v>
      </c>
      <c r="I50" s="5" t="s">
        <v>15</v>
      </c>
    </row>
    <row r="51" spans="1:9" ht="45.75" customHeight="1" x14ac:dyDescent="0.25">
      <c r="A51" s="2" t="str">
        <f>"000V2221"</f>
        <v>000V2221</v>
      </c>
      <c r="B51" s="2" t="str">
        <f t="shared" si="1"/>
        <v xml:space="preserve">  </v>
      </c>
      <c r="C51" s="4" t="s">
        <v>55</v>
      </c>
      <c r="D51" s="4" t="s">
        <v>0</v>
      </c>
      <c r="E51" s="4" t="s">
        <v>13</v>
      </c>
      <c r="F51" s="2" t="s">
        <v>14</v>
      </c>
      <c r="G51" s="14">
        <v>52.32</v>
      </c>
      <c r="H51" s="2" t="s">
        <v>15</v>
      </c>
      <c r="I51" s="5" t="s">
        <v>15</v>
      </c>
    </row>
    <row r="52" spans="1:9" ht="41.25" customHeight="1" x14ac:dyDescent="0.25">
      <c r="A52" s="2" t="str">
        <f>"000V2299"</f>
        <v>000V2299</v>
      </c>
      <c r="B52" s="2" t="str">
        <f t="shared" si="1"/>
        <v xml:space="preserve">  </v>
      </c>
      <c r="C52" s="4" t="s">
        <v>56</v>
      </c>
      <c r="D52" s="4" t="s">
        <v>0</v>
      </c>
      <c r="E52" s="4" t="s">
        <v>33</v>
      </c>
      <c r="F52" s="2" t="s">
        <v>14</v>
      </c>
      <c r="G52" s="5" t="s">
        <v>251</v>
      </c>
      <c r="H52" s="2" t="s">
        <v>15</v>
      </c>
      <c r="I52" s="5" t="s">
        <v>15</v>
      </c>
    </row>
    <row r="53" spans="1:9" ht="66" customHeight="1" x14ac:dyDescent="0.25">
      <c r="A53" s="2" t="str">
        <f>"000V2300"</f>
        <v>000V2300</v>
      </c>
      <c r="B53" s="2" t="str">
        <f t="shared" si="1"/>
        <v xml:space="preserve">  </v>
      </c>
      <c r="C53" s="4" t="s">
        <v>57</v>
      </c>
      <c r="D53" s="4" t="s">
        <v>0</v>
      </c>
      <c r="E53" s="4" t="s">
        <v>13</v>
      </c>
      <c r="F53" s="2" t="s">
        <v>14</v>
      </c>
      <c r="G53" s="14">
        <v>37.06</v>
      </c>
      <c r="H53" s="2" t="s">
        <v>15</v>
      </c>
      <c r="I53" s="5" t="s">
        <v>15</v>
      </c>
    </row>
    <row r="54" spans="1:9" ht="61.5" customHeight="1" x14ac:dyDescent="0.25">
      <c r="A54" s="2" t="str">
        <f>"000V2301"</f>
        <v>000V2301</v>
      </c>
      <c r="B54" s="2" t="str">
        <f t="shared" si="1"/>
        <v xml:space="preserve">  </v>
      </c>
      <c r="C54" s="4" t="s">
        <v>58</v>
      </c>
      <c r="D54" s="4" t="s">
        <v>0</v>
      </c>
      <c r="E54" s="4" t="s">
        <v>13</v>
      </c>
      <c r="F54" s="2" t="s">
        <v>14</v>
      </c>
      <c r="G54" s="14">
        <v>39.82</v>
      </c>
      <c r="H54" s="2" t="s">
        <v>15</v>
      </c>
      <c r="I54" s="5" t="s">
        <v>15</v>
      </c>
    </row>
    <row r="55" spans="1:9" ht="63.75" customHeight="1" x14ac:dyDescent="0.25">
      <c r="A55" s="2" t="str">
        <f>"000V2302"</f>
        <v>000V2302</v>
      </c>
      <c r="B55" s="2" t="str">
        <f t="shared" si="1"/>
        <v xml:space="preserve">  </v>
      </c>
      <c r="C55" s="4" t="s">
        <v>59</v>
      </c>
      <c r="D55" s="4" t="s">
        <v>0</v>
      </c>
      <c r="E55" s="4" t="s">
        <v>13</v>
      </c>
      <c r="F55" s="2" t="s">
        <v>14</v>
      </c>
      <c r="G55" s="14">
        <v>55.19</v>
      </c>
      <c r="H55" s="2" t="s">
        <v>15</v>
      </c>
      <c r="I55" s="5" t="s">
        <v>15</v>
      </c>
    </row>
    <row r="56" spans="1:9" ht="77.25" customHeight="1" x14ac:dyDescent="0.25">
      <c r="A56" s="2" t="str">
        <f>"000V2303"</f>
        <v>000V2303</v>
      </c>
      <c r="B56" s="2" t="str">
        <f t="shared" si="1"/>
        <v xml:space="preserve">  </v>
      </c>
      <c r="C56" s="4" t="s">
        <v>60</v>
      </c>
      <c r="D56" s="4" t="s">
        <v>0</v>
      </c>
      <c r="E56" s="4" t="s">
        <v>13</v>
      </c>
      <c r="F56" s="2" t="s">
        <v>14</v>
      </c>
      <c r="G56" s="14">
        <v>38.94</v>
      </c>
      <c r="H56" s="2" t="s">
        <v>15</v>
      </c>
      <c r="I56" s="5" t="s">
        <v>15</v>
      </c>
    </row>
    <row r="57" spans="1:9" ht="62.25" customHeight="1" x14ac:dyDescent="0.25">
      <c r="A57" s="2" t="str">
        <f>"000V2304"</f>
        <v>000V2304</v>
      </c>
      <c r="B57" s="2" t="str">
        <f t="shared" si="1"/>
        <v xml:space="preserve">  </v>
      </c>
      <c r="C57" s="4" t="s">
        <v>61</v>
      </c>
      <c r="D57" s="4" t="s">
        <v>0</v>
      </c>
      <c r="E57" s="4" t="s">
        <v>13</v>
      </c>
      <c r="F57" s="2" t="s">
        <v>14</v>
      </c>
      <c r="G57" s="14">
        <v>40.44</v>
      </c>
      <c r="H57" s="2" t="s">
        <v>15</v>
      </c>
      <c r="I57" s="5" t="s">
        <v>15</v>
      </c>
    </row>
    <row r="58" spans="1:9" ht="64.5" customHeight="1" x14ac:dyDescent="0.25">
      <c r="A58" s="2" t="str">
        <f>"000V2305"</f>
        <v>000V2305</v>
      </c>
      <c r="B58" s="2" t="str">
        <f t="shared" si="1"/>
        <v xml:space="preserve">  </v>
      </c>
      <c r="C58" s="4" t="s">
        <v>62</v>
      </c>
      <c r="D58" s="4" t="s">
        <v>0</v>
      </c>
      <c r="E58" s="4" t="s">
        <v>13</v>
      </c>
      <c r="F58" s="2" t="s">
        <v>14</v>
      </c>
      <c r="G58" s="14">
        <v>42.57</v>
      </c>
      <c r="H58" s="2" t="s">
        <v>15</v>
      </c>
      <c r="I58" s="5" t="s">
        <v>15</v>
      </c>
    </row>
    <row r="59" spans="1:9" ht="60.75" customHeight="1" x14ac:dyDescent="0.25">
      <c r="A59" s="2" t="str">
        <f>"000V2306"</f>
        <v>000V2306</v>
      </c>
      <c r="B59" s="2" t="str">
        <f t="shared" si="1"/>
        <v xml:space="preserve">  </v>
      </c>
      <c r="C59" s="4" t="s">
        <v>63</v>
      </c>
      <c r="D59" s="4" t="s">
        <v>0</v>
      </c>
      <c r="E59" s="4" t="s">
        <v>13</v>
      </c>
      <c r="F59" s="2" t="s">
        <v>14</v>
      </c>
      <c r="G59" s="14">
        <v>45.67</v>
      </c>
      <c r="H59" s="2" t="s">
        <v>15</v>
      </c>
      <c r="I59" s="5" t="s">
        <v>15</v>
      </c>
    </row>
    <row r="60" spans="1:9" ht="62.25" customHeight="1" x14ac:dyDescent="0.25">
      <c r="A60" s="2" t="str">
        <f>"000V2307"</f>
        <v>000V2307</v>
      </c>
      <c r="B60" s="2" t="str">
        <f t="shared" si="1"/>
        <v xml:space="preserve">  </v>
      </c>
      <c r="C60" s="4" t="s">
        <v>64</v>
      </c>
      <c r="D60" s="4" t="s">
        <v>0</v>
      </c>
      <c r="E60" s="4" t="s">
        <v>13</v>
      </c>
      <c r="F60" s="2" t="s">
        <v>14</v>
      </c>
      <c r="G60" s="14">
        <v>41.91</v>
      </c>
      <c r="H60" s="2" t="s">
        <v>15</v>
      </c>
      <c r="I60" s="5" t="s">
        <v>15</v>
      </c>
    </row>
    <row r="61" spans="1:9" ht="62.25" customHeight="1" x14ac:dyDescent="0.25">
      <c r="A61" s="2" t="str">
        <f>"000V2308"</f>
        <v>000V2308</v>
      </c>
      <c r="B61" s="2" t="str">
        <f t="shared" si="1"/>
        <v xml:space="preserve">  </v>
      </c>
      <c r="C61" s="4" t="s">
        <v>65</v>
      </c>
      <c r="D61" s="4" t="s">
        <v>0</v>
      </c>
      <c r="E61" s="4" t="s">
        <v>13</v>
      </c>
      <c r="F61" s="2" t="s">
        <v>14</v>
      </c>
      <c r="G61" s="14">
        <v>43.4</v>
      </c>
      <c r="H61" s="2" t="s">
        <v>15</v>
      </c>
      <c r="I61" s="5" t="s">
        <v>15</v>
      </c>
    </row>
    <row r="62" spans="1:9" ht="66.75" customHeight="1" x14ac:dyDescent="0.25">
      <c r="A62" s="2" t="str">
        <f>"000V2309"</f>
        <v>000V2309</v>
      </c>
      <c r="B62" s="2" t="str">
        <f t="shared" si="1"/>
        <v xml:space="preserve">  </v>
      </c>
      <c r="C62" s="4" t="s">
        <v>66</v>
      </c>
      <c r="D62" s="4" t="s">
        <v>0</v>
      </c>
      <c r="E62" s="4" t="s">
        <v>13</v>
      </c>
      <c r="F62" s="2" t="s">
        <v>14</v>
      </c>
      <c r="G62" s="14">
        <v>45.61</v>
      </c>
      <c r="H62" s="2" t="s">
        <v>15</v>
      </c>
      <c r="I62" s="5" t="s">
        <v>15</v>
      </c>
    </row>
    <row r="63" spans="1:9" ht="61.5" customHeight="1" x14ac:dyDescent="0.25">
      <c r="A63" s="2" t="str">
        <f>"000V2310"</f>
        <v>000V2310</v>
      </c>
      <c r="B63" s="2" t="str">
        <f t="shared" si="1"/>
        <v xml:space="preserve">  </v>
      </c>
      <c r="C63" s="4" t="s">
        <v>67</v>
      </c>
      <c r="D63" s="4" t="s">
        <v>0</v>
      </c>
      <c r="E63" s="4" t="s">
        <v>13</v>
      </c>
      <c r="F63" s="2" t="s">
        <v>14</v>
      </c>
      <c r="G63" s="14">
        <v>48.64</v>
      </c>
      <c r="H63" s="2" t="s">
        <v>15</v>
      </c>
      <c r="I63" s="5" t="s">
        <v>15</v>
      </c>
    </row>
    <row r="64" spans="1:9" ht="63" customHeight="1" x14ac:dyDescent="0.25">
      <c r="A64" s="2" t="str">
        <f>"000V2311"</f>
        <v>000V2311</v>
      </c>
      <c r="B64" s="2" t="str">
        <f t="shared" si="1"/>
        <v xml:space="preserve">  </v>
      </c>
      <c r="C64" s="4" t="s">
        <v>68</v>
      </c>
      <c r="D64" s="4" t="s">
        <v>0</v>
      </c>
      <c r="E64" s="4" t="s">
        <v>13</v>
      </c>
      <c r="F64" s="2" t="s">
        <v>14</v>
      </c>
      <c r="G64" s="14">
        <v>45.69</v>
      </c>
      <c r="H64" s="2" t="s">
        <v>15</v>
      </c>
      <c r="I64" s="5" t="s">
        <v>15</v>
      </c>
    </row>
    <row r="65" spans="1:9" ht="63" customHeight="1" x14ac:dyDescent="0.25">
      <c r="A65" s="2" t="str">
        <f>"000V2312"</f>
        <v>000V2312</v>
      </c>
      <c r="B65" s="2" t="str">
        <f t="shared" si="1"/>
        <v xml:space="preserve">  </v>
      </c>
      <c r="C65" s="4" t="s">
        <v>69</v>
      </c>
      <c r="D65" s="4" t="s">
        <v>0</v>
      </c>
      <c r="E65" s="4" t="s">
        <v>13</v>
      </c>
      <c r="F65" s="2" t="s">
        <v>14</v>
      </c>
      <c r="G65" s="14">
        <v>46.97</v>
      </c>
      <c r="H65" s="2" t="s">
        <v>15</v>
      </c>
      <c r="I65" s="5" t="s">
        <v>15</v>
      </c>
    </row>
    <row r="66" spans="1:9" ht="62.25" customHeight="1" x14ac:dyDescent="0.25">
      <c r="A66" s="2" t="str">
        <f>"000V2313"</f>
        <v>000V2313</v>
      </c>
      <c r="B66" s="2" t="str">
        <f t="shared" si="1"/>
        <v xml:space="preserve">  </v>
      </c>
      <c r="C66" s="4" t="s">
        <v>70</v>
      </c>
      <c r="D66" s="4" t="s">
        <v>0</v>
      </c>
      <c r="E66" s="4" t="s">
        <v>13</v>
      </c>
      <c r="F66" s="2" t="s">
        <v>14</v>
      </c>
      <c r="G66" s="14">
        <v>49.09</v>
      </c>
      <c r="H66" s="2" t="s">
        <v>15</v>
      </c>
      <c r="I66" s="5" t="s">
        <v>15</v>
      </c>
    </row>
    <row r="67" spans="1:9" ht="73.5" customHeight="1" x14ac:dyDescent="0.25">
      <c r="A67" s="2" t="str">
        <f>"000V2314"</f>
        <v>000V2314</v>
      </c>
      <c r="B67" s="2" t="str">
        <f t="shared" si="1"/>
        <v xml:space="preserve">  </v>
      </c>
      <c r="C67" s="4" t="s">
        <v>71</v>
      </c>
      <c r="D67" s="4" t="s">
        <v>0</v>
      </c>
      <c r="E67" s="4" t="s">
        <v>13</v>
      </c>
      <c r="F67" s="2" t="s">
        <v>14</v>
      </c>
      <c r="G67" s="14">
        <v>61.72</v>
      </c>
      <c r="H67" s="2" t="s">
        <v>15</v>
      </c>
      <c r="I67" s="5" t="s">
        <v>15</v>
      </c>
    </row>
    <row r="68" spans="1:9" ht="58.5" customHeight="1" x14ac:dyDescent="0.25">
      <c r="A68" s="2" t="str">
        <f>"000V2315"</f>
        <v>000V2315</v>
      </c>
      <c r="B68" s="2" t="str">
        <f t="shared" si="1"/>
        <v xml:space="preserve">  </v>
      </c>
      <c r="C68" s="4" t="s">
        <v>72</v>
      </c>
      <c r="D68" s="4" t="s">
        <v>0</v>
      </c>
      <c r="E68" s="4" t="s">
        <v>33</v>
      </c>
      <c r="F68" s="2" t="s">
        <v>14</v>
      </c>
      <c r="G68" s="5" t="s">
        <v>251</v>
      </c>
      <c r="H68" s="2" t="s">
        <v>15</v>
      </c>
      <c r="I68" s="5" t="s">
        <v>15</v>
      </c>
    </row>
    <row r="69" spans="1:9" ht="39" customHeight="1" x14ac:dyDescent="0.25">
      <c r="A69" s="2" t="str">
        <f>"000V2318"</f>
        <v>000V2318</v>
      </c>
      <c r="B69" s="2" t="str">
        <f t="shared" si="1"/>
        <v xml:space="preserve">  </v>
      </c>
      <c r="C69" s="4" t="s">
        <v>73</v>
      </c>
      <c r="D69" s="4" t="s">
        <v>0</v>
      </c>
      <c r="E69" s="4" t="s">
        <v>33</v>
      </c>
      <c r="F69" s="2" t="s">
        <v>14</v>
      </c>
      <c r="G69" s="5" t="s">
        <v>251</v>
      </c>
      <c r="H69" s="2" t="s">
        <v>15</v>
      </c>
      <c r="I69" s="5" t="s">
        <v>15</v>
      </c>
    </row>
    <row r="70" spans="1:9" ht="49.5" customHeight="1" x14ac:dyDescent="0.25">
      <c r="A70" s="2" t="str">
        <f>"000V2319"</f>
        <v>000V2319</v>
      </c>
      <c r="B70" s="2" t="str">
        <f t="shared" si="1"/>
        <v xml:space="preserve">  </v>
      </c>
      <c r="C70" s="4" t="s">
        <v>74</v>
      </c>
      <c r="D70" s="4" t="s">
        <v>0</v>
      </c>
      <c r="E70" s="4" t="s">
        <v>13</v>
      </c>
      <c r="F70" s="2" t="s">
        <v>0</v>
      </c>
      <c r="G70" s="14">
        <v>9.8000000000000007</v>
      </c>
      <c r="H70" s="2" t="s">
        <v>15</v>
      </c>
      <c r="I70" s="5" t="s">
        <v>15</v>
      </c>
    </row>
    <row r="71" spans="1:9" ht="48.75" customHeight="1" x14ac:dyDescent="0.25">
      <c r="A71" s="2" t="str">
        <f>"000V2320"</f>
        <v>000V2320</v>
      </c>
      <c r="B71" s="2" t="str">
        <f t="shared" si="1"/>
        <v xml:space="preserve">  </v>
      </c>
      <c r="C71" s="4" t="s">
        <v>75</v>
      </c>
      <c r="D71" s="4" t="s">
        <v>0</v>
      </c>
      <c r="E71" s="4" t="s">
        <v>13</v>
      </c>
      <c r="F71" s="2" t="s">
        <v>0</v>
      </c>
      <c r="G71" s="14">
        <v>8.17</v>
      </c>
      <c r="H71" s="2" t="s">
        <v>15</v>
      </c>
      <c r="I71" s="5" t="s">
        <v>15</v>
      </c>
    </row>
    <row r="72" spans="1:9" ht="44.25" customHeight="1" x14ac:dyDescent="0.25">
      <c r="A72" s="2" t="str">
        <f>"000V2321"</f>
        <v>000V2321</v>
      </c>
      <c r="B72" s="2" t="str">
        <f t="shared" si="1"/>
        <v xml:space="preserve">  </v>
      </c>
      <c r="C72" s="4" t="s">
        <v>76</v>
      </c>
      <c r="D72" s="4" t="s">
        <v>0</v>
      </c>
      <c r="E72" s="4" t="s">
        <v>13</v>
      </c>
      <c r="F72" s="2" t="s">
        <v>14</v>
      </c>
      <c r="G72" s="14">
        <v>70.3</v>
      </c>
      <c r="H72" s="2" t="s">
        <v>15</v>
      </c>
      <c r="I72" s="5" t="s">
        <v>15</v>
      </c>
    </row>
    <row r="73" spans="1:9" ht="48.75" customHeight="1" x14ac:dyDescent="0.25">
      <c r="A73" s="2" t="str">
        <f>"000V2399"</f>
        <v>000V2399</v>
      </c>
      <c r="B73" s="2" t="str">
        <f t="shared" si="1"/>
        <v xml:space="preserve">  </v>
      </c>
      <c r="C73" s="4" t="s">
        <v>77</v>
      </c>
      <c r="D73" s="4" t="s">
        <v>0</v>
      </c>
      <c r="E73" s="4" t="s">
        <v>33</v>
      </c>
      <c r="F73" s="2" t="s">
        <v>14</v>
      </c>
      <c r="G73" s="5" t="s">
        <v>251</v>
      </c>
      <c r="H73" s="2" t="s">
        <v>15</v>
      </c>
      <c r="I73" s="5" t="s">
        <v>15</v>
      </c>
    </row>
    <row r="74" spans="1:9" ht="72" customHeight="1" x14ac:dyDescent="0.25">
      <c r="A74" s="2" t="str">
        <f>"000V2410"</f>
        <v>000V2410</v>
      </c>
      <c r="B74" s="2" t="str">
        <f t="shared" si="1"/>
        <v xml:space="preserve">  </v>
      </c>
      <c r="C74" s="4" t="s">
        <v>78</v>
      </c>
      <c r="D74" s="4" t="s">
        <v>0</v>
      </c>
      <c r="E74" s="4" t="s">
        <v>33</v>
      </c>
      <c r="F74" s="2" t="s">
        <v>14</v>
      </c>
      <c r="G74" s="5" t="s">
        <v>251</v>
      </c>
      <c r="H74" s="2" t="s">
        <v>15</v>
      </c>
      <c r="I74" s="5" t="s">
        <v>15</v>
      </c>
    </row>
    <row r="75" spans="1:9" ht="59.25" customHeight="1" x14ac:dyDescent="0.25">
      <c r="A75" s="2" t="str">
        <f>"000V2430"</f>
        <v>000V2430</v>
      </c>
      <c r="B75" s="2" t="str">
        <f t="shared" si="1"/>
        <v xml:space="preserve">  </v>
      </c>
      <c r="C75" s="4" t="s">
        <v>79</v>
      </c>
      <c r="D75" s="4" t="s">
        <v>0</v>
      </c>
      <c r="E75" s="4" t="s">
        <v>33</v>
      </c>
      <c r="F75" s="2" t="s">
        <v>14</v>
      </c>
      <c r="G75" s="5" t="s">
        <v>251</v>
      </c>
      <c r="H75" s="2" t="s">
        <v>15</v>
      </c>
      <c r="I75" s="5" t="s">
        <v>15</v>
      </c>
    </row>
    <row r="76" spans="1:9" ht="58.5" customHeight="1" x14ac:dyDescent="0.25">
      <c r="A76" s="2" t="str">
        <f>"000V2499"</f>
        <v>000V2499</v>
      </c>
      <c r="B76" s="2" t="str">
        <f t="shared" ref="B76:B104" si="2">"  "</f>
        <v xml:space="preserve">  </v>
      </c>
      <c r="C76" s="4" t="s">
        <v>80</v>
      </c>
      <c r="D76" s="4" t="s">
        <v>0</v>
      </c>
      <c r="E76" s="4" t="s">
        <v>33</v>
      </c>
      <c r="F76" s="2" t="s">
        <v>14</v>
      </c>
      <c r="G76" s="5" t="s">
        <v>251</v>
      </c>
      <c r="H76" s="2" t="s">
        <v>15</v>
      </c>
      <c r="I76" s="5" t="s">
        <v>15</v>
      </c>
    </row>
    <row r="77" spans="1:9" ht="60" customHeight="1" x14ac:dyDescent="0.25">
      <c r="A77" s="2" t="str">
        <f>"000V2500"</f>
        <v>000V2500</v>
      </c>
      <c r="B77" s="2" t="str">
        <f t="shared" si="2"/>
        <v xml:space="preserve">  </v>
      </c>
      <c r="C77" s="4" t="s">
        <v>81</v>
      </c>
      <c r="D77" s="4" t="s">
        <v>0</v>
      </c>
      <c r="E77" s="4" t="s">
        <v>33</v>
      </c>
      <c r="F77" s="2" t="s">
        <v>0</v>
      </c>
      <c r="G77" s="5" t="s">
        <v>251</v>
      </c>
      <c r="H77" s="2" t="s">
        <v>15</v>
      </c>
      <c r="I77" s="5" t="s">
        <v>15</v>
      </c>
    </row>
    <row r="78" spans="1:9" ht="70.5" customHeight="1" x14ac:dyDescent="0.25">
      <c r="A78" s="2" t="str">
        <f>"000V2501"</f>
        <v>000V2501</v>
      </c>
      <c r="B78" s="2" t="str">
        <f t="shared" si="2"/>
        <v xml:space="preserve">  </v>
      </c>
      <c r="C78" s="4" t="s">
        <v>82</v>
      </c>
      <c r="D78" s="4" t="s">
        <v>0</v>
      </c>
      <c r="E78" s="4" t="s">
        <v>33</v>
      </c>
      <c r="F78" s="2" t="s">
        <v>0</v>
      </c>
      <c r="G78" s="5" t="s">
        <v>251</v>
      </c>
      <c r="H78" s="2" t="s">
        <v>15</v>
      </c>
      <c r="I78" s="5" t="s">
        <v>15</v>
      </c>
    </row>
    <row r="79" spans="1:9" ht="60.75" customHeight="1" x14ac:dyDescent="0.25">
      <c r="A79" s="2" t="str">
        <f>"000V2502"</f>
        <v>000V2502</v>
      </c>
      <c r="B79" s="2" t="str">
        <f t="shared" si="2"/>
        <v xml:space="preserve">  </v>
      </c>
      <c r="C79" s="4" t="s">
        <v>83</v>
      </c>
      <c r="D79" s="4" t="s">
        <v>0</v>
      </c>
      <c r="E79" s="4" t="s">
        <v>33</v>
      </c>
      <c r="F79" s="2" t="s">
        <v>0</v>
      </c>
      <c r="G79" s="5" t="s">
        <v>251</v>
      </c>
      <c r="H79" s="2" t="s">
        <v>15</v>
      </c>
      <c r="I79" s="5" t="s">
        <v>15</v>
      </c>
    </row>
    <row r="80" spans="1:9" ht="75" customHeight="1" x14ac:dyDescent="0.25">
      <c r="A80" s="2" t="str">
        <f>"000V2503"</f>
        <v>000V2503</v>
      </c>
      <c r="B80" s="2" t="str">
        <f t="shared" si="2"/>
        <v xml:space="preserve">  </v>
      </c>
      <c r="C80" s="4" t="s">
        <v>84</v>
      </c>
      <c r="D80" s="4" t="s">
        <v>0</v>
      </c>
      <c r="E80" s="4" t="s">
        <v>33</v>
      </c>
      <c r="F80" s="2" t="s">
        <v>0</v>
      </c>
      <c r="G80" s="5" t="s">
        <v>251</v>
      </c>
      <c r="H80" s="2" t="s">
        <v>15</v>
      </c>
      <c r="I80" s="5" t="s">
        <v>15</v>
      </c>
    </row>
    <row r="81" spans="1:9" ht="62.25" customHeight="1" x14ac:dyDescent="0.25">
      <c r="A81" s="2" t="str">
        <f>"000V2510"</f>
        <v>000V2510</v>
      </c>
      <c r="B81" s="2" t="str">
        <f t="shared" si="2"/>
        <v xml:space="preserve">  </v>
      </c>
      <c r="C81" s="4" t="s">
        <v>85</v>
      </c>
      <c r="D81" s="4" t="s">
        <v>0</v>
      </c>
      <c r="E81" s="4" t="s">
        <v>33</v>
      </c>
      <c r="F81" s="2" t="s">
        <v>0</v>
      </c>
      <c r="G81" s="5" t="s">
        <v>251</v>
      </c>
      <c r="H81" s="2" t="s">
        <v>15</v>
      </c>
      <c r="I81" s="5" t="s">
        <v>15</v>
      </c>
    </row>
    <row r="82" spans="1:9" ht="58.5" customHeight="1" x14ac:dyDescent="0.25">
      <c r="A82" s="2" t="str">
        <f>"000V2511"</f>
        <v>000V2511</v>
      </c>
      <c r="B82" s="2" t="str">
        <f t="shared" si="2"/>
        <v xml:space="preserve">  </v>
      </c>
      <c r="C82" s="4" t="s">
        <v>86</v>
      </c>
      <c r="D82" s="4" t="s">
        <v>0</v>
      </c>
      <c r="E82" s="4" t="s">
        <v>33</v>
      </c>
      <c r="F82" s="2" t="s">
        <v>0</v>
      </c>
      <c r="G82" s="5" t="s">
        <v>251</v>
      </c>
      <c r="H82" s="2" t="s">
        <v>15</v>
      </c>
      <c r="I82" s="5" t="s">
        <v>15</v>
      </c>
    </row>
    <row r="83" spans="1:9" ht="60.75" customHeight="1" x14ac:dyDescent="0.25">
      <c r="A83" s="2" t="str">
        <f>"000V2512"</f>
        <v>000V2512</v>
      </c>
      <c r="B83" s="2" t="str">
        <f t="shared" si="2"/>
        <v xml:space="preserve">  </v>
      </c>
      <c r="C83" s="4" t="s">
        <v>87</v>
      </c>
      <c r="D83" s="4" t="s">
        <v>0</v>
      </c>
      <c r="E83" s="4" t="s">
        <v>33</v>
      </c>
      <c r="F83" s="2" t="s">
        <v>0</v>
      </c>
      <c r="G83" s="5" t="s">
        <v>251</v>
      </c>
      <c r="H83" s="2" t="s">
        <v>15</v>
      </c>
      <c r="I83" s="5" t="s">
        <v>15</v>
      </c>
    </row>
    <row r="84" spans="1:9" ht="60" customHeight="1" x14ac:dyDescent="0.25">
      <c r="A84" s="2" t="str">
        <f>"000V2513"</f>
        <v>000V2513</v>
      </c>
      <c r="B84" s="2" t="str">
        <f t="shared" si="2"/>
        <v xml:space="preserve">  </v>
      </c>
      <c r="C84" s="4" t="s">
        <v>88</v>
      </c>
      <c r="D84" s="4" t="s">
        <v>0</v>
      </c>
      <c r="E84" s="4" t="s">
        <v>33</v>
      </c>
      <c r="F84" s="2" t="s">
        <v>0</v>
      </c>
      <c r="G84" s="5" t="s">
        <v>251</v>
      </c>
      <c r="H84" s="2" t="s">
        <v>15</v>
      </c>
      <c r="I84" s="5" t="s">
        <v>15</v>
      </c>
    </row>
    <row r="85" spans="1:9" ht="58.5" customHeight="1" x14ac:dyDescent="0.25">
      <c r="A85" s="2" t="str">
        <f>"000V2520"</f>
        <v>000V2520</v>
      </c>
      <c r="B85" s="2" t="str">
        <f t="shared" si="2"/>
        <v xml:space="preserve">  </v>
      </c>
      <c r="C85" s="4" t="s">
        <v>89</v>
      </c>
      <c r="D85" s="4" t="s">
        <v>0</v>
      </c>
      <c r="E85" s="4" t="s">
        <v>33</v>
      </c>
      <c r="F85" s="2" t="s">
        <v>0</v>
      </c>
      <c r="G85" s="5" t="s">
        <v>251</v>
      </c>
      <c r="H85" s="2" t="s">
        <v>15</v>
      </c>
      <c r="I85" s="5" t="s">
        <v>15</v>
      </c>
    </row>
    <row r="86" spans="1:9" ht="62.25" customHeight="1" x14ac:dyDescent="0.25">
      <c r="A86" s="2" t="str">
        <f>"000V2521"</f>
        <v>000V2521</v>
      </c>
      <c r="B86" s="2" t="str">
        <f t="shared" si="2"/>
        <v xml:space="preserve">  </v>
      </c>
      <c r="C86" s="4" t="s">
        <v>90</v>
      </c>
      <c r="D86" s="4" t="s">
        <v>0</v>
      </c>
      <c r="E86" s="4" t="s">
        <v>33</v>
      </c>
      <c r="F86" s="2" t="s">
        <v>0</v>
      </c>
      <c r="G86" s="5" t="s">
        <v>251</v>
      </c>
      <c r="H86" s="2" t="s">
        <v>15</v>
      </c>
      <c r="I86" s="5" t="s">
        <v>15</v>
      </c>
    </row>
    <row r="87" spans="1:9" ht="64.5" customHeight="1" x14ac:dyDescent="0.25">
      <c r="A87" s="2" t="str">
        <f>"000V2522"</f>
        <v>000V2522</v>
      </c>
      <c r="B87" s="2" t="str">
        <f t="shared" si="2"/>
        <v xml:space="preserve">  </v>
      </c>
      <c r="C87" s="4" t="s">
        <v>91</v>
      </c>
      <c r="D87" s="4" t="s">
        <v>0</v>
      </c>
      <c r="E87" s="4" t="s">
        <v>33</v>
      </c>
      <c r="F87" s="2" t="s">
        <v>0</v>
      </c>
      <c r="G87" s="5" t="s">
        <v>251</v>
      </c>
      <c r="H87" s="2" t="s">
        <v>15</v>
      </c>
      <c r="I87" s="5" t="s">
        <v>15</v>
      </c>
    </row>
    <row r="88" spans="1:9" ht="66.75" customHeight="1" x14ac:dyDescent="0.25">
      <c r="A88" s="2" t="str">
        <f>"000V2523"</f>
        <v>000V2523</v>
      </c>
      <c r="B88" s="2" t="str">
        <f t="shared" si="2"/>
        <v xml:space="preserve">  </v>
      </c>
      <c r="C88" s="4" t="s">
        <v>92</v>
      </c>
      <c r="D88" s="4" t="s">
        <v>0</v>
      </c>
      <c r="E88" s="4" t="s">
        <v>33</v>
      </c>
      <c r="F88" s="2" t="s">
        <v>0</v>
      </c>
      <c r="G88" s="5" t="s">
        <v>251</v>
      </c>
      <c r="H88" s="2" t="s">
        <v>15</v>
      </c>
      <c r="I88" s="5" t="s">
        <v>15</v>
      </c>
    </row>
    <row r="89" spans="1:9" ht="63.75" customHeight="1" x14ac:dyDescent="0.25">
      <c r="A89" s="2" t="str">
        <f>"000V2525"</f>
        <v>000V2525</v>
      </c>
      <c r="B89" s="2" t="str">
        <f t="shared" si="2"/>
        <v xml:space="preserve">  </v>
      </c>
      <c r="C89" s="4" t="s">
        <v>93</v>
      </c>
      <c r="D89" s="4" t="s">
        <v>0</v>
      </c>
      <c r="E89" s="4" t="s">
        <v>33</v>
      </c>
      <c r="F89" s="2" t="s">
        <v>0</v>
      </c>
      <c r="G89" s="5" t="s">
        <v>251</v>
      </c>
      <c r="H89" s="2" t="s">
        <v>15</v>
      </c>
      <c r="I89" s="5" t="s">
        <v>15</v>
      </c>
    </row>
    <row r="90" spans="1:9" ht="63" customHeight="1" x14ac:dyDescent="0.25">
      <c r="A90" s="2" t="str">
        <f>"000V2530"</f>
        <v>000V2530</v>
      </c>
      <c r="B90" s="2" t="str">
        <f t="shared" si="2"/>
        <v xml:space="preserve">  </v>
      </c>
      <c r="C90" s="4" t="s">
        <v>94</v>
      </c>
      <c r="D90" s="4" t="s">
        <v>0</v>
      </c>
      <c r="E90" s="4" t="s">
        <v>33</v>
      </c>
      <c r="F90" s="2" t="s">
        <v>0</v>
      </c>
      <c r="G90" s="5" t="s">
        <v>251</v>
      </c>
      <c r="H90" s="2" t="s">
        <v>15</v>
      </c>
      <c r="I90" s="5" t="s">
        <v>15</v>
      </c>
    </row>
    <row r="91" spans="1:9" ht="57.75" customHeight="1" x14ac:dyDescent="0.25">
      <c r="A91" s="2" t="str">
        <f>"000V2599"</f>
        <v>000V2599</v>
      </c>
      <c r="B91" s="2" t="str">
        <f t="shared" si="2"/>
        <v xml:space="preserve">  </v>
      </c>
      <c r="C91" s="4" t="s">
        <v>95</v>
      </c>
      <c r="D91" s="4" t="s">
        <v>0</v>
      </c>
      <c r="E91" s="4" t="s">
        <v>33</v>
      </c>
      <c r="F91" s="2" t="s">
        <v>0</v>
      </c>
      <c r="G91" s="5" t="s">
        <v>251</v>
      </c>
      <c r="H91" s="2" t="s">
        <v>15</v>
      </c>
      <c r="I91" s="5" t="s">
        <v>15</v>
      </c>
    </row>
    <row r="92" spans="1:9" ht="63" customHeight="1" x14ac:dyDescent="0.25">
      <c r="A92" s="2" t="str">
        <f>"000V2623"</f>
        <v>000V2623</v>
      </c>
      <c r="B92" s="2" t="str">
        <f t="shared" si="2"/>
        <v xml:space="preserve">  </v>
      </c>
      <c r="C92" s="4" t="s">
        <v>96</v>
      </c>
      <c r="D92" s="4" t="s">
        <v>0</v>
      </c>
      <c r="E92" s="4" t="s">
        <v>13</v>
      </c>
      <c r="F92" s="2" t="s">
        <v>0</v>
      </c>
      <c r="G92" s="14">
        <v>1302.24</v>
      </c>
      <c r="H92" s="2" t="s">
        <v>15</v>
      </c>
      <c r="I92" s="5" t="s">
        <v>15</v>
      </c>
    </row>
    <row r="93" spans="1:9" ht="48.75" customHeight="1" x14ac:dyDescent="0.25">
      <c r="A93" s="2" t="str">
        <f>"000V2624"</f>
        <v>000V2624</v>
      </c>
      <c r="B93" s="2" t="str">
        <f t="shared" si="2"/>
        <v xml:space="preserve">  </v>
      </c>
      <c r="C93" s="4" t="s">
        <v>97</v>
      </c>
      <c r="D93" s="4" t="s">
        <v>0</v>
      </c>
      <c r="E93" s="4" t="s">
        <v>13</v>
      </c>
      <c r="F93" s="2" t="s">
        <v>0</v>
      </c>
      <c r="G93" s="14">
        <v>67.08</v>
      </c>
      <c r="H93" s="2" t="s">
        <v>15</v>
      </c>
      <c r="I93" s="5" t="s">
        <v>15</v>
      </c>
    </row>
    <row r="94" spans="1:9" ht="50.25" customHeight="1" x14ac:dyDescent="0.25">
      <c r="A94" s="2" t="str">
        <f>"000V2625"</f>
        <v>000V2625</v>
      </c>
      <c r="B94" s="2" t="str">
        <f t="shared" si="2"/>
        <v xml:space="preserve">  </v>
      </c>
      <c r="C94" s="4" t="s">
        <v>98</v>
      </c>
      <c r="D94" s="4" t="s">
        <v>0</v>
      </c>
      <c r="E94" s="4" t="s">
        <v>13</v>
      </c>
      <c r="F94" s="2" t="s">
        <v>0</v>
      </c>
      <c r="G94" s="14">
        <v>543.85</v>
      </c>
      <c r="H94" s="2" t="s">
        <v>15</v>
      </c>
      <c r="I94" s="5" t="s">
        <v>15</v>
      </c>
    </row>
    <row r="95" spans="1:9" ht="50.25" customHeight="1" x14ac:dyDescent="0.25">
      <c r="A95" s="2" t="str">
        <f>"000V2626"</f>
        <v>000V2626</v>
      </c>
      <c r="B95" s="2" t="str">
        <f t="shared" si="2"/>
        <v xml:space="preserve">  </v>
      </c>
      <c r="C95" s="4" t="s">
        <v>99</v>
      </c>
      <c r="D95" s="4" t="s">
        <v>0</v>
      </c>
      <c r="E95" s="4" t="s">
        <v>13</v>
      </c>
      <c r="F95" s="2" t="s">
        <v>0</v>
      </c>
      <c r="G95" s="14">
        <v>293.39</v>
      </c>
      <c r="H95" s="2" t="s">
        <v>15</v>
      </c>
      <c r="I95" s="5" t="s">
        <v>15</v>
      </c>
    </row>
    <row r="96" spans="1:9" ht="62.25" customHeight="1" x14ac:dyDescent="0.25">
      <c r="A96" s="2" t="str">
        <f>"000V2627"</f>
        <v>000V2627</v>
      </c>
      <c r="B96" s="2" t="str">
        <f t="shared" si="2"/>
        <v xml:space="preserve">  </v>
      </c>
      <c r="C96" s="4" t="s">
        <v>100</v>
      </c>
      <c r="D96" s="4" t="s">
        <v>0</v>
      </c>
      <c r="E96" s="4" t="s">
        <v>13</v>
      </c>
      <c r="F96" s="2" t="s">
        <v>0</v>
      </c>
      <c r="G96" s="14">
        <v>1366.79</v>
      </c>
      <c r="H96" s="2" t="s">
        <v>15</v>
      </c>
      <c r="I96" s="5" t="s">
        <v>15</v>
      </c>
    </row>
    <row r="97" spans="1:9" ht="49.5" customHeight="1" x14ac:dyDescent="0.25">
      <c r="A97" s="2" t="str">
        <f>"000V2628"</f>
        <v>000V2628</v>
      </c>
      <c r="B97" s="2" t="str">
        <f t="shared" si="2"/>
        <v xml:space="preserve">  </v>
      </c>
      <c r="C97" s="4" t="s">
        <v>101</v>
      </c>
      <c r="D97" s="4" t="s">
        <v>0</v>
      </c>
      <c r="E97" s="4" t="s">
        <v>13</v>
      </c>
      <c r="F97" s="2" t="s">
        <v>0</v>
      </c>
      <c r="G97" s="14">
        <v>447.25</v>
      </c>
      <c r="H97" s="2" t="s">
        <v>15</v>
      </c>
      <c r="I97" s="5" t="s">
        <v>15</v>
      </c>
    </row>
    <row r="98" spans="1:9" ht="58.5" customHeight="1" x14ac:dyDescent="0.25">
      <c r="A98" s="2" t="str">
        <f>"000V2629"</f>
        <v>000V2629</v>
      </c>
      <c r="B98" s="2" t="str">
        <f t="shared" si="2"/>
        <v xml:space="preserve">  </v>
      </c>
      <c r="C98" s="4" t="s">
        <v>102</v>
      </c>
      <c r="D98" s="4" t="s">
        <v>0</v>
      </c>
      <c r="E98" s="4" t="s">
        <v>103</v>
      </c>
      <c r="F98" s="2" t="s">
        <v>0</v>
      </c>
      <c r="G98" s="5" t="s">
        <v>252</v>
      </c>
      <c r="H98" s="2" t="s">
        <v>15</v>
      </c>
      <c r="I98" s="5" t="s">
        <v>15</v>
      </c>
    </row>
    <row r="99" spans="1:9" ht="30" customHeight="1" x14ac:dyDescent="0.25">
      <c r="A99" s="2" t="str">
        <f>"000V2700"</f>
        <v>000V2700</v>
      </c>
      <c r="B99" s="2" t="str">
        <f t="shared" si="2"/>
        <v xml:space="preserve">  </v>
      </c>
      <c r="C99" s="4" t="s">
        <v>104</v>
      </c>
      <c r="D99" s="4" t="s">
        <v>0</v>
      </c>
      <c r="E99" s="4" t="s">
        <v>13</v>
      </c>
      <c r="F99" s="2" t="s">
        <v>0</v>
      </c>
      <c r="G99" s="14">
        <v>57.23</v>
      </c>
      <c r="H99" s="2" t="s">
        <v>15</v>
      </c>
      <c r="I99" s="5" t="s">
        <v>15</v>
      </c>
    </row>
    <row r="100" spans="1:9" ht="56.25" customHeight="1" x14ac:dyDescent="0.25">
      <c r="A100" s="2" t="str">
        <f>"000V2710"</f>
        <v>000V2710</v>
      </c>
      <c r="B100" s="2" t="str">
        <f t="shared" si="2"/>
        <v xml:space="preserve">  </v>
      </c>
      <c r="C100" s="4" t="s">
        <v>105</v>
      </c>
      <c r="D100" s="4" t="s">
        <v>0</v>
      </c>
      <c r="E100" s="4" t="s">
        <v>13</v>
      </c>
      <c r="F100" s="2" t="s">
        <v>0</v>
      </c>
      <c r="G100" s="14">
        <v>65.400000000000006</v>
      </c>
      <c r="H100" s="2" t="s">
        <v>15</v>
      </c>
      <c r="I100" s="5" t="s">
        <v>15</v>
      </c>
    </row>
    <row r="101" spans="1:9" ht="60" customHeight="1" x14ac:dyDescent="0.25">
      <c r="A101" s="2" t="str">
        <f>"000V2715"</f>
        <v>000V2715</v>
      </c>
      <c r="B101" s="2" t="str">
        <f t="shared" si="2"/>
        <v xml:space="preserve">  </v>
      </c>
      <c r="C101" s="4" t="s">
        <v>106</v>
      </c>
      <c r="D101" s="4" t="s">
        <v>0</v>
      </c>
      <c r="E101" s="4" t="s">
        <v>13</v>
      </c>
      <c r="F101" s="2" t="s">
        <v>0</v>
      </c>
      <c r="G101" s="14">
        <v>32.700000000000003</v>
      </c>
      <c r="H101" s="2" t="s">
        <v>15</v>
      </c>
      <c r="I101" s="5" t="s">
        <v>15</v>
      </c>
    </row>
    <row r="102" spans="1:9" ht="54.75" customHeight="1" x14ac:dyDescent="0.25">
      <c r="A102" s="2" t="str">
        <f>"000V2718"</f>
        <v>000V2718</v>
      </c>
      <c r="B102" s="2" t="str">
        <f t="shared" si="2"/>
        <v xml:space="preserve">  </v>
      </c>
      <c r="C102" s="4" t="s">
        <v>107</v>
      </c>
      <c r="D102" s="4" t="s">
        <v>0</v>
      </c>
      <c r="E102" s="4" t="s">
        <v>13</v>
      </c>
      <c r="F102" s="2" t="s">
        <v>0</v>
      </c>
      <c r="G102" s="14">
        <v>24.52</v>
      </c>
      <c r="H102" s="2" t="s">
        <v>15</v>
      </c>
      <c r="I102" s="5" t="s">
        <v>15</v>
      </c>
    </row>
    <row r="103" spans="1:9" ht="75.75" customHeight="1" x14ac:dyDescent="0.25">
      <c r="A103" s="2" t="str">
        <f>"000V2730"</f>
        <v>000V2730</v>
      </c>
      <c r="B103" s="2" t="str">
        <f t="shared" si="2"/>
        <v xml:space="preserve">  </v>
      </c>
      <c r="C103" s="4" t="s">
        <v>108</v>
      </c>
      <c r="D103" s="4" t="s">
        <v>0</v>
      </c>
      <c r="E103" s="4" t="s">
        <v>13</v>
      </c>
      <c r="F103" s="2" t="s">
        <v>0</v>
      </c>
      <c r="G103" s="14">
        <v>16.350000000000001</v>
      </c>
      <c r="H103" s="2" t="s">
        <v>15</v>
      </c>
      <c r="I103" s="5" t="s">
        <v>15</v>
      </c>
    </row>
    <row r="104" spans="1:9" ht="84" customHeight="1" x14ac:dyDescent="0.25">
      <c r="A104" s="2" t="str">
        <f>"000V2745"</f>
        <v>000V2745</v>
      </c>
      <c r="B104" s="2" t="str">
        <f t="shared" si="2"/>
        <v xml:space="preserve">  </v>
      </c>
      <c r="C104" s="4" t="s">
        <v>109</v>
      </c>
      <c r="D104" s="4" t="s">
        <v>0</v>
      </c>
      <c r="E104" s="4" t="s">
        <v>13</v>
      </c>
      <c r="F104" s="2" t="s">
        <v>0</v>
      </c>
      <c r="G104" s="14">
        <v>8.17</v>
      </c>
      <c r="H104" s="2" t="s">
        <v>15</v>
      </c>
      <c r="I104" s="5" t="s">
        <v>15</v>
      </c>
    </row>
    <row r="105" spans="1:9" ht="44.25" customHeight="1" x14ac:dyDescent="0.25">
      <c r="A105" s="2" t="str">
        <f>"000V2755"</f>
        <v>000V2755</v>
      </c>
      <c r="B105" s="2" t="str">
        <f t="shared" ref="B105:B124" si="3">"  "</f>
        <v xml:space="preserve">  </v>
      </c>
      <c r="C105" s="4" t="s">
        <v>110</v>
      </c>
      <c r="D105" s="4" t="s">
        <v>0</v>
      </c>
      <c r="E105" s="4" t="s">
        <v>13</v>
      </c>
      <c r="F105" s="2" t="s">
        <v>0</v>
      </c>
      <c r="G105" s="14">
        <v>9.8000000000000007</v>
      </c>
      <c r="H105" s="2" t="s">
        <v>15</v>
      </c>
      <c r="I105" s="5" t="s">
        <v>15</v>
      </c>
    </row>
    <row r="106" spans="1:9" ht="48.75" customHeight="1" x14ac:dyDescent="0.25">
      <c r="A106" s="2" t="str">
        <f>"000V2756"</f>
        <v>000V2756</v>
      </c>
      <c r="B106" s="2" t="str">
        <f t="shared" si="3"/>
        <v xml:space="preserve">  </v>
      </c>
      <c r="C106" s="4" t="s">
        <v>111</v>
      </c>
      <c r="D106" s="4" t="s">
        <v>0</v>
      </c>
      <c r="E106" s="4" t="s">
        <v>13</v>
      </c>
      <c r="F106" s="2" t="s">
        <v>0</v>
      </c>
      <c r="G106" s="14">
        <v>1.23</v>
      </c>
      <c r="H106" s="2" t="s">
        <v>15</v>
      </c>
      <c r="I106" s="5" t="s">
        <v>15</v>
      </c>
    </row>
    <row r="107" spans="1:9" ht="48.75" customHeight="1" x14ac:dyDescent="0.25">
      <c r="A107" s="2" t="str">
        <f>"000V2770"</f>
        <v>000V2770</v>
      </c>
      <c r="B107" s="2" t="str">
        <f t="shared" si="3"/>
        <v xml:space="preserve">  </v>
      </c>
      <c r="C107" s="4" t="s">
        <v>112</v>
      </c>
      <c r="D107" s="4" t="s">
        <v>0</v>
      </c>
      <c r="E107" s="4" t="s">
        <v>13</v>
      </c>
      <c r="F107" s="2" t="s">
        <v>0</v>
      </c>
      <c r="G107" s="14">
        <v>10.73</v>
      </c>
      <c r="H107" s="2" t="s">
        <v>15</v>
      </c>
      <c r="I107" s="5" t="s">
        <v>15</v>
      </c>
    </row>
    <row r="108" spans="1:9" ht="45" customHeight="1" x14ac:dyDescent="0.25">
      <c r="A108" s="2" t="str">
        <f>"000V2780"</f>
        <v>000V2780</v>
      </c>
      <c r="B108" s="2" t="str">
        <f t="shared" si="3"/>
        <v xml:space="preserve">  </v>
      </c>
      <c r="C108" s="4" t="s">
        <v>113</v>
      </c>
      <c r="D108" s="4" t="s">
        <v>0</v>
      </c>
      <c r="E108" s="4" t="s">
        <v>13</v>
      </c>
      <c r="F108" s="2" t="s">
        <v>0</v>
      </c>
      <c r="G108" s="14">
        <v>6.52</v>
      </c>
      <c r="H108" s="2" t="s">
        <v>15</v>
      </c>
      <c r="I108" s="5" t="s">
        <v>15</v>
      </c>
    </row>
    <row r="109" spans="1:9" ht="75" customHeight="1" x14ac:dyDescent="0.25">
      <c r="A109" s="2" t="str">
        <f>"000V2782"</f>
        <v>000V2782</v>
      </c>
      <c r="B109" s="2" t="str">
        <f t="shared" si="3"/>
        <v xml:space="preserve">  </v>
      </c>
      <c r="C109" s="4" t="s">
        <v>114</v>
      </c>
      <c r="D109" s="4" t="s">
        <v>0</v>
      </c>
      <c r="E109" s="4" t="s">
        <v>33</v>
      </c>
      <c r="F109" s="2" t="s">
        <v>0</v>
      </c>
      <c r="G109" s="5" t="s">
        <v>251</v>
      </c>
      <c r="H109" s="2" t="s">
        <v>15</v>
      </c>
      <c r="I109" s="5" t="s">
        <v>15</v>
      </c>
    </row>
    <row r="110" spans="1:9" ht="84.75" customHeight="1" x14ac:dyDescent="0.25">
      <c r="A110" s="2" t="str">
        <f>"000V2783"</f>
        <v>000V2783</v>
      </c>
      <c r="B110" s="2" t="str">
        <f t="shared" si="3"/>
        <v xml:space="preserve">  </v>
      </c>
      <c r="C110" s="4" t="s">
        <v>115</v>
      </c>
      <c r="D110" s="4" t="s">
        <v>0</v>
      </c>
      <c r="E110" s="4" t="s">
        <v>33</v>
      </c>
      <c r="F110" s="2" t="s">
        <v>0</v>
      </c>
      <c r="G110" s="5" t="s">
        <v>251</v>
      </c>
      <c r="H110" s="2" t="s">
        <v>15</v>
      </c>
      <c r="I110" s="5" t="s">
        <v>15</v>
      </c>
    </row>
    <row r="111" spans="1:9" ht="73.5" customHeight="1" x14ac:dyDescent="0.25">
      <c r="A111" s="2" t="str">
        <f>"000V2784"</f>
        <v>000V2784</v>
      </c>
      <c r="B111" s="2" t="str">
        <f t="shared" si="3"/>
        <v xml:space="preserve">  </v>
      </c>
      <c r="C111" s="4" t="s">
        <v>116</v>
      </c>
      <c r="D111" s="4" t="s">
        <v>0</v>
      </c>
      <c r="E111" s="4" t="s">
        <v>117</v>
      </c>
      <c r="F111" s="2" t="s">
        <v>0</v>
      </c>
      <c r="G111" s="14">
        <v>12.4</v>
      </c>
      <c r="H111" s="2" t="s">
        <v>15</v>
      </c>
      <c r="I111" s="5" t="s">
        <v>15</v>
      </c>
    </row>
    <row r="112" spans="1:9" ht="45.75" customHeight="1" x14ac:dyDescent="0.25">
      <c r="A112" s="2" t="str">
        <f>"000V2799"</f>
        <v>000V2799</v>
      </c>
      <c r="B112" s="2" t="str">
        <f t="shared" si="3"/>
        <v xml:space="preserve">  </v>
      </c>
      <c r="C112" s="4" t="s">
        <v>118</v>
      </c>
      <c r="D112" s="4" t="s">
        <v>0</v>
      </c>
      <c r="E112" s="4" t="s">
        <v>33</v>
      </c>
      <c r="F112" s="2" t="s">
        <v>0</v>
      </c>
      <c r="G112" s="5" t="s">
        <v>251</v>
      </c>
      <c r="H112" s="2" t="s">
        <v>15</v>
      </c>
      <c r="I112" s="5" t="s">
        <v>15</v>
      </c>
    </row>
    <row r="113" spans="1:9" ht="54" customHeight="1" x14ac:dyDescent="0.25">
      <c r="A113" s="2" t="str">
        <f>"00065205"</f>
        <v>00065205</v>
      </c>
      <c r="B113" s="2" t="str">
        <f t="shared" si="3"/>
        <v xml:space="preserve">  </v>
      </c>
      <c r="C113" s="4" t="s">
        <v>119</v>
      </c>
      <c r="D113" s="4" t="s">
        <v>0</v>
      </c>
      <c r="E113" s="4" t="s">
        <v>13</v>
      </c>
      <c r="F113" s="2" t="s">
        <v>0</v>
      </c>
      <c r="G113" s="14">
        <v>43.22</v>
      </c>
      <c r="H113" s="2" t="s">
        <v>15</v>
      </c>
      <c r="I113" s="5" t="s">
        <v>15</v>
      </c>
    </row>
    <row r="114" spans="1:9" ht="68.25" customHeight="1" x14ac:dyDescent="0.25">
      <c r="A114" s="2" t="str">
        <f>"00065210"</f>
        <v>00065210</v>
      </c>
      <c r="B114" s="2" t="str">
        <f t="shared" si="3"/>
        <v xml:space="preserve">  </v>
      </c>
      <c r="C114" s="4" t="s">
        <v>120</v>
      </c>
      <c r="D114" s="4" t="s">
        <v>0</v>
      </c>
      <c r="E114" s="4" t="s">
        <v>13</v>
      </c>
      <c r="F114" s="2" t="s">
        <v>0</v>
      </c>
      <c r="G114" s="14">
        <v>49.4</v>
      </c>
      <c r="H114" s="2" t="s">
        <v>15</v>
      </c>
      <c r="I114" s="5" t="s">
        <v>15</v>
      </c>
    </row>
    <row r="115" spans="1:9" ht="47.25" customHeight="1" x14ac:dyDescent="0.25">
      <c r="A115" s="2" t="str">
        <f>"00065220"</f>
        <v>00065220</v>
      </c>
      <c r="B115" s="2" t="str">
        <f t="shared" si="3"/>
        <v xml:space="preserve">  </v>
      </c>
      <c r="C115" s="4" t="s">
        <v>121</v>
      </c>
      <c r="D115" s="4" t="s">
        <v>0</v>
      </c>
      <c r="E115" s="4" t="s">
        <v>13</v>
      </c>
      <c r="F115" s="2" t="s">
        <v>0</v>
      </c>
      <c r="G115" s="14">
        <v>49.4</v>
      </c>
      <c r="H115" s="2" t="s">
        <v>15</v>
      </c>
      <c r="I115" s="5" t="s">
        <v>15</v>
      </c>
    </row>
    <row r="116" spans="1:9" ht="45" customHeight="1" x14ac:dyDescent="0.25">
      <c r="A116" s="2" t="str">
        <f>"00065222"</f>
        <v>00065222</v>
      </c>
      <c r="B116" s="2" t="str">
        <f t="shared" si="3"/>
        <v xml:space="preserve">  </v>
      </c>
      <c r="C116" s="4" t="s">
        <v>122</v>
      </c>
      <c r="D116" s="4" t="s">
        <v>0</v>
      </c>
      <c r="E116" s="4" t="s">
        <v>13</v>
      </c>
      <c r="F116" s="2" t="s">
        <v>0</v>
      </c>
      <c r="G116" s="14">
        <v>74.099999999999994</v>
      </c>
      <c r="H116" s="2" t="s">
        <v>15</v>
      </c>
      <c r="I116" s="5" t="s">
        <v>15</v>
      </c>
    </row>
    <row r="117" spans="1:9" ht="84" customHeight="1" x14ac:dyDescent="0.25">
      <c r="A117" s="2" t="str">
        <f>"00065430"</f>
        <v>00065430</v>
      </c>
      <c r="B117" s="2" t="str">
        <f t="shared" si="3"/>
        <v xml:space="preserve">  </v>
      </c>
      <c r="C117" s="4" t="s">
        <v>123</v>
      </c>
      <c r="D117" s="4" t="s">
        <v>0</v>
      </c>
      <c r="E117" s="4" t="s">
        <v>13</v>
      </c>
      <c r="F117" s="2" t="s">
        <v>0</v>
      </c>
      <c r="G117" s="14">
        <v>37.049999999999997</v>
      </c>
      <c r="H117" s="2" t="s">
        <v>15</v>
      </c>
      <c r="I117" s="5" t="s">
        <v>15</v>
      </c>
    </row>
    <row r="118" spans="1:9" ht="57" customHeight="1" x14ac:dyDescent="0.25">
      <c r="A118" s="2" t="str">
        <f>"00067820"</f>
        <v>00067820</v>
      </c>
      <c r="B118" s="2" t="str">
        <f t="shared" si="3"/>
        <v xml:space="preserve">  </v>
      </c>
      <c r="C118" s="4" t="s">
        <v>124</v>
      </c>
      <c r="D118" s="4" t="s">
        <v>0</v>
      </c>
      <c r="E118" s="4" t="s">
        <v>13</v>
      </c>
      <c r="F118" s="2" t="s">
        <v>0</v>
      </c>
      <c r="G118" s="14">
        <v>24.7</v>
      </c>
      <c r="H118" s="2" t="s">
        <v>15</v>
      </c>
      <c r="I118" s="5" t="s">
        <v>15</v>
      </c>
    </row>
    <row r="119" spans="1:9" ht="44.25" customHeight="1" x14ac:dyDescent="0.25">
      <c r="A119" s="2" t="str">
        <f>"00067938"</f>
        <v>00067938</v>
      </c>
      <c r="B119" s="2" t="str">
        <f t="shared" si="3"/>
        <v xml:space="preserve">  </v>
      </c>
      <c r="C119" s="4" t="s">
        <v>125</v>
      </c>
      <c r="D119" s="4" t="s">
        <v>0</v>
      </c>
      <c r="E119" s="4" t="s">
        <v>13</v>
      </c>
      <c r="F119" s="2" t="s">
        <v>0</v>
      </c>
      <c r="G119" s="14">
        <v>55.57</v>
      </c>
      <c r="H119" s="2" t="s">
        <v>15</v>
      </c>
      <c r="I119" s="5" t="s">
        <v>15</v>
      </c>
    </row>
    <row r="120" spans="1:9" ht="72" customHeight="1" x14ac:dyDescent="0.25">
      <c r="A120" s="2" t="str">
        <f>"00068040"</f>
        <v>00068040</v>
      </c>
      <c r="B120" s="2" t="str">
        <f t="shared" si="3"/>
        <v xml:space="preserve">  </v>
      </c>
      <c r="C120" s="4" t="s">
        <v>126</v>
      </c>
      <c r="D120" s="4" t="s">
        <v>0</v>
      </c>
      <c r="E120" s="4" t="s">
        <v>13</v>
      </c>
      <c r="F120" s="2" t="s">
        <v>0</v>
      </c>
      <c r="G120" s="14">
        <v>43.22</v>
      </c>
      <c r="H120" s="2" t="s">
        <v>15</v>
      </c>
      <c r="I120" s="5" t="s">
        <v>15</v>
      </c>
    </row>
    <row r="121" spans="1:9" ht="42.75" customHeight="1" x14ac:dyDescent="0.25">
      <c r="A121" s="2" t="str">
        <f>"00068761"</f>
        <v>00068761</v>
      </c>
      <c r="B121" s="2" t="str">
        <f t="shared" si="3"/>
        <v xml:space="preserve">  </v>
      </c>
      <c r="C121" s="4" t="s">
        <v>127</v>
      </c>
      <c r="D121" s="4" t="s">
        <v>0</v>
      </c>
      <c r="E121" s="4" t="s">
        <v>13</v>
      </c>
      <c r="F121" s="2" t="s">
        <v>0</v>
      </c>
      <c r="G121" s="14">
        <v>117.32</v>
      </c>
      <c r="H121" s="2" t="s">
        <v>15</v>
      </c>
      <c r="I121" s="5" t="s">
        <v>15</v>
      </c>
    </row>
    <row r="122" spans="1:9" ht="60.75" customHeight="1" x14ac:dyDescent="0.25">
      <c r="A122" s="2" t="str">
        <f>"00068801"</f>
        <v>00068801</v>
      </c>
      <c r="B122" s="2" t="str">
        <f t="shared" si="3"/>
        <v xml:space="preserve">  </v>
      </c>
      <c r="C122" s="4" t="s">
        <v>128</v>
      </c>
      <c r="D122" s="4" t="s">
        <v>0</v>
      </c>
      <c r="E122" s="4" t="s">
        <v>13</v>
      </c>
      <c r="F122" s="2" t="s">
        <v>0</v>
      </c>
      <c r="G122" s="14">
        <v>61.75</v>
      </c>
      <c r="H122" s="2" t="s">
        <v>15</v>
      </c>
      <c r="I122" s="5" t="s">
        <v>15</v>
      </c>
    </row>
    <row r="123" spans="1:9" ht="87" customHeight="1" x14ac:dyDescent="0.25">
      <c r="A123" s="2" t="str">
        <f>"00068810"</f>
        <v>00068810</v>
      </c>
      <c r="B123" s="2" t="str">
        <f t="shared" si="3"/>
        <v xml:space="preserve">  </v>
      </c>
      <c r="C123" s="4" t="s">
        <v>129</v>
      </c>
      <c r="D123" s="4" t="s">
        <v>0</v>
      </c>
      <c r="E123" s="4" t="s">
        <v>13</v>
      </c>
      <c r="F123" s="2" t="s">
        <v>0</v>
      </c>
      <c r="G123" s="14">
        <v>123.5</v>
      </c>
      <c r="H123" s="2" t="s">
        <v>15</v>
      </c>
      <c r="I123" s="5" t="s">
        <v>15</v>
      </c>
    </row>
    <row r="124" spans="1:9" ht="67.5" customHeight="1" x14ac:dyDescent="0.25">
      <c r="A124" s="2" t="str">
        <f>"00076511"</f>
        <v>00076511</v>
      </c>
      <c r="B124" s="2" t="str">
        <f t="shared" si="3"/>
        <v xml:space="preserve">  </v>
      </c>
      <c r="C124" s="4" t="s">
        <v>130</v>
      </c>
      <c r="D124" s="4" t="s">
        <v>0</v>
      </c>
      <c r="E124" s="4" t="s">
        <v>13</v>
      </c>
      <c r="F124" s="2" t="s">
        <v>0</v>
      </c>
      <c r="G124" s="14">
        <v>118.84</v>
      </c>
      <c r="H124" s="2" t="s">
        <v>15</v>
      </c>
      <c r="I124" s="5" t="s">
        <v>15</v>
      </c>
    </row>
    <row r="125" spans="1:9" ht="63.75" customHeight="1" x14ac:dyDescent="0.25">
      <c r="A125" s="2" t="str">
        <f>"00076511"</f>
        <v>00076511</v>
      </c>
      <c r="B125" s="2" t="str">
        <f>"TC"</f>
        <v>TC</v>
      </c>
      <c r="C125" s="4" t="s">
        <v>130</v>
      </c>
      <c r="D125" s="4" t="s">
        <v>0</v>
      </c>
      <c r="E125" s="4" t="s">
        <v>13</v>
      </c>
      <c r="F125" s="2" t="s">
        <v>0</v>
      </c>
      <c r="G125" s="14">
        <v>61.86</v>
      </c>
      <c r="H125" s="2" t="s">
        <v>15</v>
      </c>
      <c r="I125" s="5" t="s">
        <v>15</v>
      </c>
    </row>
    <row r="126" spans="1:9" ht="75" customHeight="1" x14ac:dyDescent="0.25">
      <c r="A126" s="2" t="str">
        <f>"00076511"</f>
        <v>00076511</v>
      </c>
      <c r="B126" s="2" t="str">
        <f>"26"</f>
        <v>26</v>
      </c>
      <c r="C126" s="4" t="s">
        <v>130</v>
      </c>
      <c r="D126" s="4" t="s">
        <v>0</v>
      </c>
      <c r="E126" s="4" t="s">
        <v>13</v>
      </c>
      <c r="F126" s="2" t="s">
        <v>0</v>
      </c>
      <c r="G126" s="14">
        <v>56.98</v>
      </c>
      <c r="H126" s="2" t="s">
        <v>15</v>
      </c>
      <c r="I126" s="5" t="s">
        <v>15</v>
      </c>
    </row>
    <row r="127" spans="1:9" ht="74.25" customHeight="1" x14ac:dyDescent="0.25">
      <c r="A127" s="2" t="str">
        <f>"00076512"</f>
        <v>00076512</v>
      </c>
      <c r="B127" s="2" t="str">
        <f>"  "</f>
        <v xml:space="preserve">  </v>
      </c>
      <c r="C127" s="4" t="s">
        <v>131</v>
      </c>
      <c r="D127" s="4" t="s">
        <v>0</v>
      </c>
      <c r="E127" s="4" t="s">
        <v>13</v>
      </c>
      <c r="F127" s="2" t="s">
        <v>0</v>
      </c>
      <c r="G127" s="14">
        <v>135.12</v>
      </c>
      <c r="H127" s="2" t="s">
        <v>15</v>
      </c>
      <c r="I127" s="5" t="s">
        <v>15</v>
      </c>
    </row>
    <row r="128" spans="1:9" ht="74.25" customHeight="1" x14ac:dyDescent="0.25">
      <c r="A128" s="2" t="str">
        <f>"00076512"</f>
        <v>00076512</v>
      </c>
      <c r="B128" s="2" t="str">
        <f>"TC"</f>
        <v>TC</v>
      </c>
      <c r="C128" s="4" t="s">
        <v>131</v>
      </c>
      <c r="D128" s="4" t="s">
        <v>0</v>
      </c>
      <c r="E128" s="4" t="s">
        <v>13</v>
      </c>
      <c r="F128" s="2" t="s">
        <v>0</v>
      </c>
      <c r="G128" s="14">
        <v>73.260000000000005</v>
      </c>
      <c r="H128" s="2" t="s">
        <v>15</v>
      </c>
      <c r="I128" s="5" t="s">
        <v>15</v>
      </c>
    </row>
    <row r="129" spans="1:9" ht="72" customHeight="1" x14ac:dyDescent="0.25">
      <c r="A129" s="2" t="str">
        <f>"00076512"</f>
        <v>00076512</v>
      </c>
      <c r="B129" s="2" t="str">
        <f>"26"</f>
        <v>26</v>
      </c>
      <c r="C129" s="4" t="s">
        <v>131</v>
      </c>
      <c r="D129" s="4" t="s">
        <v>0</v>
      </c>
      <c r="E129" s="4" t="s">
        <v>13</v>
      </c>
      <c r="F129" s="2" t="s">
        <v>0</v>
      </c>
      <c r="G129" s="14">
        <v>61.86</v>
      </c>
      <c r="H129" s="2" t="s">
        <v>15</v>
      </c>
      <c r="I129" s="5" t="s">
        <v>15</v>
      </c>
    </row>
    <row r="130" spans="1:9" ht="110.25" customHeight="1" x14ac:dyDescent="0.25">
      <c r="A130" s="2" t="str">
        <f>"00076513"</f>
        <v>00076513</v>
      </c>
      <c r="B130" s="2" t="str">
        <f>"  "</f>
        <v xml:space="preserve">  </v>
      </c>
      <c r="C130" s="4" t="s">
        <v>132</v>
      </c>
      <c r="D130" s="4" t="s">
        <v>0</v>
      </c>
      <c r="E130" s="4" t="s">
        <v>13</v>
      </c>
      <c r="F130" s="2" t="s">
        <v>0</v>
      </c>
      <c r="G130" s="14">
        <v>135.12</v>
      </c>
      <c r="H130" s="2" t="s">
        <v>15</v>
      </c>
      <c r="I130" s="5" t="s">
        <v>15</v>
      </c>
    </row>
    <row r="131" spans="1:9" ht="106.5" customHeight="1" x14ac:dyDescent="0.25">
      <c r="A131" s="2" t="str">
        <f>"00076513"</f>
        <v>00076513</v>
      </c>
      <c r="B131" s="2" t="str">
        <f>"TC"</f>
        <v>TC</v>
      </c>
      <c r="C131" s="4" t="s">
        <v>133</v>
      </c>
      <c r="D131" s="4" t="s">
        <v>0</v>
      </c>
      <c r="E131" s="4" t="s">
        <v>13</v>
      </c>
      <c r="F131" s="2" t="s">
        <v>0</v>
      </c>
      <c r="G131" s="14">
        <v>73.260000000000005</v>
      </c>
      <c r="H131" s="2" t="s">
        <v>15</v>
      </c>
      <c r="I131" s="5" t="s">
        <v>15</v>
      </c>
    </row>
    <row r="132" spans="1:9" ht="109.5" customHeight="1" x14ac:dyDescent="0.25">
      <c r="A132" s="2" t="str">
        <f>"00076513"</f>
        <v>00076513</v>
      </c>
      <c r="B132" s="2" t="str">
        <f>"26"</f>
        <v>26</v>
      </c>
      <c r="C132" s="4" t="s">
        <v>133</v>
      </c>
      <c r="D132" s="4" t="s">
        <v>0</v>
      </c>
      <c r="E132" s="4" t="s">
        <v>13</v>
      </c>
      <c r="F132" s="2" t="s">
        <v>0</v>
      </c>
      <c r="G132" s="14">
        <v>61.86</v>
      </c>
      <c r="H132" s="2" t="s">
        <v>15</v>
      </c>
      <c r="I132" s="5" t="s">
        <v>15</v>
      </c>
    </row>
    <row r="133" spans="1:9" ht="106.5" customHeight="1" x14ac:dyDescent="0.25">
      <c r="A133" s="2" t="str">
        <f>"00076514"</f>
        <v>00076514</v>
      </c>
      <c r="B133" s="2" t="str">
        <f>"  "</f>
        <v xml:space="preserve">  </v>
      </c>
      <c r="C133" s="4" t="s">
        <v>134</v>
      </c>
      <c r="D133" s="4" t="s">
        <v>0</v>
      </c>
      <c r="E133" s="4" t="s">
        <v>13</v>
      </c>
      <c r="F133" s="2" t="s">
        <v>0</v>
      </c>
      <c r="G133" s="14">
        <v>9.76</v>
      </c>
      <c r="H133" s="2" t="s">
        <v>15</v>
      </c>
      <c r="I133" s="5" t="s">
        <v>15</v>
      </c>
    </row>
    <row r="134" spans="1:9" ht="111" customHeight="1" x14ac:dyDescent="0.25">
      <c r="A134" s="2" t="str">
        <f>"00076514"</f>
        <v>00076514</v>
      </c>
      <c r="B134" s="2" t="str">
        <f>"TC"</f>
        <v>TC</v>
      </c>
      <c r="C134" s="4" t="s">
        <v>134</v>
      </c>
      <c r="D134" s="4" t="s">
        <v>0</v>
      </c>
      <c r="E134" s="4" t="s">
        <v>13</v>
      </c>
      <c r="F134" s="2" t="s">
        <v>0</v>
      </c>
      <c r="G134" s="14">
        <v>1.62</v>
      </c>
      <c r="H134" s="2" t="s">
        <v>15</v>
      </c>
      <c r="I134" s="5" t="s">
        <v>15</v>
      </c>
    </row>
    <row r="135" spans="1:9" ht="111" customHeight="1" x14ac:dyDescent="0.25">
      <c r="A135" s="2" t="str">
        <f>"00076514"</f>
        <v>00076514</v>
      </c>
      <c r="B135" s="2" t="str">
        <f>"26"</f>
        <v>26</v>
      </c>
      <c r="C135" s="4" t="s">
        <v>134</v>
      </c>
      <c r="D135" s="4" t="s">
        <v>0</v>
      </c>
      <c r="E135" s="4" t="s">
        <v>13</v>
      </c>
      <c r="F135" s="2" t="s">
        <v>0</v>
      </c>
      <c r="G135" s="14">
        <v>8.14</v>
      </c>
      <c r="H135" s="2" t="s">
        <v>15</v>
      </c>
      <c r="I135" s="5" t="s">
        <v>15</v>
      </c>
    </row>
    <row r="136" spans="1:9" ht="93" customHeight="1" x14ac:dyDescent="0.25">
      <c r="A136" s="2" t="str">
        <f>"00076516"</f>
        <v>00076516</v>
      </c>
      <c r="B136" s="2" t="str">
        <f>"  "</f>
        <v xml:space="preserve">  </v>
      </c>
      <c r="C136" s="4" t="s">
        <v>135</v>
      </c>
      <c r="D136" s="4" t="s">
        <v>0</v>
      </c>
      <c r="E136" s="4" t="s">
        <v>13</v>
      </c>
      <c r="F136" s="2" t="s">
        <v>0</v>
      </c>
      <c r="G136" s="14">
        <v>110.7</v>
      </c>
      <c r="H136" s="2" t="s">
        <v>15</v>
      </c>
      <c r="I136" s="5" t="s">
        <v>15</v>
      </c>
    </row>
    <row r="137" spans="1:9" ht="95.25" customHeight="1" x14ac:dyDescent="0.25">
      <c r="A137" s="2" t="str">
        <f>"00076516"</f>
        <v>00076516</v>
      </c>
      <c r="B137" s="2" t="str">
        <f>"TC"</f>
        <v>TC</v>
      </c>
      <c r="C137" s="4" t="s">
        <v>136</v>
      </c>
      <c r="D137" s="4" t="s">
        <v>0</v>
      </c>
      <c r="E137" s="4" t="s">
        <v>13</v>
      </c>
      <c r="F137" s="2" t="s">
        <v>0</v>
      </c>
      <c r="G137" s="14">
        <v>58.6</v>
      </c>
      <c r="H137" s="2" t="s">
        <v>15</v>
      </c>
      <c r="I137" s="5" t="s">
        <v>15</v>
      </c>
    </row>
    <row r="138" spans="1:9" ht="89.25" customHeight="1" x14ac:dyDescent="0.25">
      <c r="A138" s="2" t="str">
        <f>"00076516"</f>
        <v>00076516</v>
      </c>
      <c r="B138" s="2" t="str">
        <f>"26"</f>
        <v>26</v>
      </c>
      <c r="C138" s="4" t="s">
        <v>137</v>
      </c>
      <c r="D138" s="4" t="s">
        <v>0</v>
      </c>
      <c r="E138" s="4" t="s">
        <v>13</v>
      </c>
      <c r="F138" s="2" t="s">
        <v>0</v>
      </c>
      <c r="G138" s="14">
        <v>52.09</v>
      </c>
      <c r="H138" s="2" t="s">
        <v>15</v>
      </c>
      <c r="I138" s="5" t="s">
        <v>15</v>
      </c>
    </row>
    <row r="139" spans="1:9" ht="68.25" customHeight="1" x14ac:dyDescent="0.25">
      <c r="A139" s="2" t="str">
        <f>"00076519"</f>
        <v>00076519</v>
      </c>
      <c r="B139" s="2" t="str">
        <f>"  "</f>
        <v xml:space="preserve">  </v>
      </c>
      <c r="C139" s="4" t="s">
        <v>138</v>
      </c>
      <c r="D139" s="4" t="s">
        <v>0</v>
      </c>
      <c r="E139" s="4" t="s">
        <v>13</v>
      </c>
      <c r="F139" s="2" t="s">
        <v>0</v>
      </c>
      <c r="G139" s="14">
        <v>110.7</v>
      </c>
      <c r="H139" s="2" t="s">
        <v>15</v>
      </c>
      <c r="I139" s="5" t="s">
        <v>15</v>
      </c>
    </row>
    <row r="140" spans="1:9" ht="103.5" customHeight="1" x14ac:dyDescent="0.25">
      <c r="A140" s="2" t="str">
        <f>"00076519"</f>
        <v>00076519</v>
      </c>
      <c r="B140" s="2" t="str">
        <f>"TC"</f>
        <v>TC</v>
      </c>
      <c r="C140" s="4" t="s">
        <v>139</v>
      </c>
      <c r="D140" s="4" t="s">
        <v>0</v>
      </c>
      <c r="E140" s="4" t="s">
        <v>13</v>
      </c>
      <c r="F140" s="2" t="s">
        <v>0</v>
      </c>
      <c r="G140" s="14">
        <v>58.6</v>
      </c>
      <c r="H140" s="2" t="s">
        <v>15</v>
      </c>
      <c r="I140" s="5" t="s">
        <v>15</v>
      </c>
    </row>
    <row r="141" spans="1:9" ht="65.25" customHeight="1" x14ac:dyDescent="0.25">
      <c r="A141" s="2" t="str">
        <f>"00076519"</f>
        <v>00076519</v>
      </c>
      <c r="B141" s="2" t="str">
        <f>"26"</f>
        <v>26</v>
      </c>
      <c r="C141" s="4" t="s">
        <v>140</v>
      </c>
      <c r="D141" s="4" t="s">
        <v>0</v>
      </c>
      <c r="E141" s="4" t="s">
        <v>13</v>
      </c>
      <c r="F141" s="2" t="s">
        <v>0</v>
      </c>
      <c r="G141" s="14">
        <v>52.09</v>
      </c>
      <c r="H141" s="2" t="s">
        <v>15</v>
      </c>
      <c r="I141" s="5" t="s">
        <v>15</v>
      </c>
    </row>
    <row r="142" spans="1:9" ht="77.25" customHeight="1" x14ac:dyDescent="0.25">
      <c r="A142" s="2" t="str">
        <f>"00076529"</f>
        <v>00076529</v>
      </c>
      <c r="B142" s="2" t="str">
        <f>"  "</f>
        <v xml:space="preserve">  </v>
      </c>
      <c r="C142" s="4" t="s">
        <v>141</v>
      </c>
      <c r="D142" s="4" t="s">
        <v>0</v>
      </c>
      <c r="E142" s="4" t="s">
        <v>13</v>
      </c>
      <c r="F142" s="2" t="s">
        <v>0</v>
      </c>
      <c r="G142" s="14">
        <v>122.1</v>
      </c>
      <c r="H142" s="2" t="s">
        <v>15</v>
      </c>
      <c r="I142" s="5" t="s">
        <v>15</v>
      </c>
    </row>
    <row r="143" spans="1:9" ht="102.75" customHeight="1" x14ac:dyDescent="0.25">
      <c r="A143" s="2" t="str">
        <f>"00076529"</f>
        <v>00076529</v>
      </c>
      <c r="B143" s="2" t="str">
        <f>"TC"</f>
        <v>TC</v>
      </c>
      <c r="C143" s="4" t="s">
        <v>142</v>
      </c>
      <c r="D143" s="4" t="s">
        <v>0</v>
      </c>
      <c r="E143" s="4" t="s">
        <v>13</v>
      </c>
      <c r="F143" s="2" t="s">
        <v>0</v>
      </c>
      <c r="G143" s="14">
        <v>65.12</v>
      </c>
      <c r="H143" s="2" t="s">
        <v>15</v>
      </c>
      <c r="I143" s="5" t="s">
        <v>15</v>
      </c>
    </row>
    <row r="144" spans="1:9" ht="63.75" customHeight="1" x14ac:dyDescent="0.25">
      <c r="A144" s="2" t="str">
        <f>"00076529"</f>
        <v>00076529</v>
      </c>
      <c r="B144" s="2" t="str">
        <f>"26"</f>
        <v>26</v>
      </c>
      <c r="C144" s="4" t="s">
        <v>143</v>
      </c>
      <c r="D144" s="4" t="s">
        <v>0</v>
      </c>
      <c r="E144" s="4" t="s">
        <v>13</v>
      </c>
      <c r="F144" s="2" t="s">
        <v>0</v>
      </c>
      <c r="G144" s="14">
        <v>56.98</v>
      </c>
      <c r="H144" s="2" t="s">
        <v>15</v>
      </c>
      <c r="I144" s="5" t="s">
        <v>15</v>
      </c>
    </row>
    <row r="145" spans="1:9" ht="93" customHeight="1" x14ac:dyDescent="0.25">
      <c r="A145" s="2" t="str">
        <f>"00092002"</f>
        <v>00092002</v>
      </c>
      <c r="B145" s="2" t="str">
        <f>"  "</f>
        <v xml:space="preserve">  </v>
      </c>
      <c r="C145" s="4" t="s">
        <v>144</v>
      </c>
      <c r="D145" s="4" t="s">
        <v>0</v>
      </c>
      <c r="E145" s="4" t="s">
        <v>13</v>
      </c>
      <c r="F145" s="2" t="s">
        <v>14</v>
      </c>
      <c r="G145" s="14">
        <v>50.27</v>
      </c>
      <c r="H145" s="2" t="s">
        <v>15</v>
      </c>
      <c r="I145" s="5" t="s">
        <v>15</v>
      </c>
    </row>
    <row r="146" spans="1:9" ht="87.75" customHeight="1" x14ac:dyDescent="0.25">
      <c r="A146" s="2" t="str">
        <f>"00092002"</f>
        <v>00092002</v>
      </c>
      <c r="B146" s="2" t="str">
        <f>"24"</f>
        <v>24</v>
      </c>
      <c r="C146" s="4" t="s">
        <v>145</v>
      </c>
      <c r="D146" s="4" t="s">
        <v>0</v>
      </c>
      <c r="E146" s="4" t="s">
        <v>13</v>
      </c>
      <c r="F146" s="2" t="s">
        <v>0</v>
      </c>
      <c r="G146" s="14">
        <v>50.27</v>
      </c>
      <c r="H146" s="2" t="s">
        <v>15</v>
      </c>
      <c r="I146" s="5" t="s">
        <v>15</v>
      </c>
    </row>
    <row r="147" spans="1:9" ht="64.5" customHeight="1" x14ac:dyDescent="0.25">
      <c r="A147" s="2" t="str">
        <f>"00092002"</f>
        <v>00092002</v>
      </c>
      <c r="B147" s="2" t="str">
        <f>"25"</f>
        <v>25</v>
      </c>
      <c r="C147" s="4" t="s">
        <v>145</v>
      </c>
      <c r="D147" s="4" t="s">
        <v>0</v>
      </c>
      <c r="E147" s="4" t="s">
        <v>13</v>
      </c>
      <c r="F147" s="2" t="s">
        <v>0</v>
      </c>
      <c r="G147" s="14">
        <v>50.27</v>
      </c>
      <c r="H147" s="2" t="s">
        <v>15</v>
      </c>
      <c r="I147" s="5" t="s">
        <v>15</v>
      </c>
    </row>
    <row r="148" spans="1:9" ht="66" customHeight="1" x14ac:dyDescent="0.25">
      <c r="A148" s="2" t="str">
        <f>"00092004"</f>
        <v>00092004</v>
      </c>
      <c r="B148" s="2" t="str">
        <f>"  "</f>
        <v xml:space="preserve">  </v>
      </c>
      <c r="C148" s="4" t="s">
        <v>146</v>
      </c>
      <c r="D148" s="4" t="s">
        <v>0</v>
      </c>
      <c r="E148" s="4" t="s">
        <v>13</v>
      </c>
      <c r="F148" s="2" t="s">
        <v>14</v>
      </c>
      <c r="G148" s="14">
        <v>79.97</v>
      </c>
      <c r="H148" s="2" t="s">
        <v>15</v>
      </c>
      <c r="I148" s="5" t="s">
        <v>15</v>
      </c>
    </row>
    <row r="149" spans="1:9" ht="88.5" customHeight="1" x14ac:dyDescent="0.25">
      <c r="A149" s="2" t="str">
        <f>"00092004"</f>
        <v>00092004</v>
      </c>
      <c r="B149" s="2" t="str">
        <f>"24"</f>
        <v>24</v>
      </c>
      <c r="C149" s="4" t="s">
        <v>147</v>
      </c>
      <c r="D149" s="4" t="s">
        <v>0</v>
      </c>
      <c r="E149" s="4" t="s">
        <v>13</v>
      </c>
      <c r="F149" s="2" t="s">
        <v>0</v>
      </c>
      <c r="G149" s="14">
        <v>79.97</v>
      </c>
      <c r="H149" s="2" t="s">
        <v>15</v>
      </c>
      <c r="I149" s="5" t="s">
        <v>15</v>
      </c>
    </row>
    <row r="150" spans="1:9" ht="85.5" customHeight="1" x14ac:dyDescent="0.25">
      <c r="A150" s="2" t="str">
        <f>"00092004"</f>
        <v>00092004</v>
      </c>
      <c r="B150" s="2" t="str">
        <f>"25"</f>
        <v>25</v>
      </c>
      <c r="C150" s="4" t="s">
        <v>147</v>
      </c>
      <c r="D150" s="4" t="s">
        <v>0</v>
      </c>
      <c r="E150" s="4" t="s">
        <v>13</v>
      </c>
      <c r="F150" s="2" t="s">
        <v>0</v>
      </c>
      <c r="G150" s="14">
        <v>79.97</v>
      </c>
      <c r="H150" s="2" t="s">
        <v>15</v>
      </c>
      <c r="I150" s="5" t="s">
        <v>15</v>
      </c>
    </row>
    <row r="151" spans="1:9" ht="111.75" customHeight="1" x14ac:dyDescent="0.25">
      <c r="A151" s="2" t="str">
        <f>"00092012"</f>
        <v>00092012</v>
      </c>
      <c r="B151" s="2" t="str">
        <f>"  "</f>
        <v xml:space="preserve">  </v>
      </c>
      <c r="C151" s="4" t="s">
        <v>148</v>
      </c>
      <c r="D151" s="4" t="s">
        <v>0</v>
      </c>
      <c r="E151" s="4" t="s">
        <v>13</v>
      </c>
      <c r="F151" s="2" t="s">
        <v>14</v>
      </c>
      <c r="G151" s="14">
        <v>36.56</v>
      </c>
      <c r="H151" s="2" t="s">
        <v>15</v>
      </c>
      <c r="I151" s="5" t="s">
        <v>15</v>
      </c>
    </row>
    <row r="152" spans="1:9" ht="90" customHeight="1" x14ac:dyDescent="0.25">
      <c r="A152" s="2" t="str">
        <f>"00092012"</f>
        <v>00092012</v>
      </c>
      <c r="B152" s="2" t="str">
        <f>"24"</f>
        <v>24</v>
      </c>
      <c r="C152" s="4" t="s">
        <v>149</v>
      </c>
      <c r="D152" s="4" t="s">
        <v>0</v>
      </c>
      <c r="E152" s="4" t="s">
        <v>13</v>
      </c>
      <c r="F152" s="2" t="s">
        <v>0</v>
      </c>
      <c r="G152" s="14">
        <v>36.56</v>
      </c>
      <c r="H152" s="2" t="s">
        <v>15</v>
      </c>
      <c r="I152" s="5" t="s">
        <v>15</v>
      </c>
    </row>
    <row r="153" spans="1:9" ht="65.25" customHeight="1" x14ac:dyDescent="0.25">
      <c r="A153" s="2" t="str">
        <f>"00092012"</f>
        <v>00092012</v>
      </c>
      <c r="B153" s="2" t="str">
        <f>"25"</f>
        <v>25</v>
      </c>
      <c r="C153" s="4" t="s">
        <v>149</v>
      </c>
      <c r="D153" s="4" t="s">
        <v>0</v>
      </c>
      <c r="E153" s="4" t="s">
        <v>13</v>
      </c>
      <c r="F153" s="2" t="s">
        <v>0</v>
      </c>
      <c r="G153" s="14">
        <v>36.56</v>
      </c>
      <c r="H153" s="2" t="s">
        <v>15</v>
      </c>
      <c r="I153" s="5" t="s">
        <v>15</v>
      </c>
    </row>
    <row r="154" spans="1:9" ht="75.75" customHeight="1" x14ac:dyDescent="0.25">
      <c r="A154" s="2" t="str">
        <f>"00092014"</f>
        <v>00092014</v>
      </c>
      <c r="B154" s="2" t="str">
        <f>"  "</f>
        <v xml:space="preserve">  </v>
      </c>
      <c r="C154" s="4" t="s">
        <v>150</v>
      </c>
      <c r="D154" s="4" t="s">
        <v>0</v>
      </c>
      <c r="E154" s="4" t="s">
        <v>13</v>
      </c>
      <c r="F154" s="2" t="s">
        <v>14</v>
      </c>
      <c r="G154" s="14">
        <v>66.260000000000005</v>
      </c>
      <c r="H154" s="2" t="s">
        <v>15</v>
      </c>
      <c r="I154" s="5" t="s">
        <v>15</v>
      </c>
    </row>
    <row r="155" spans="1:9" ht="87.75" customHeight="1" x14ac:dyDescent="0.25">
      <c r="A155" s="2" t="str">
        <f>"00092014"</f>
        <v>00092014</v>
      </c>
      <c r="B155" s="2" t="str">
        <f>"24"</f>
        <v>24</v>
      </c>
      <c r="C155" s="4" t="s">
        <v>151</v>
      </c>
      <c r="D155" s="4" t="s">
        <v>0</v>
      </c>
      <c r="E155" s="4" t="s">
        <v>13</v>
      </c>
      <c r="F155" s="2" t="s">
        <v>0</v>
      </c>
      <c r="G155" s="14">
        <v>66.260000000000005</v>
      </c>
      <c r="H155" s="2" t="s">
        <v>15</v>
      </c>
      <c r="I155" s="5" t="s">
        <v>15</v>
      </c>
    </row>
    <row r="156" spans="1:9" ht="75.75" customHeight="1" x14ac:dyDescent="0.25">
      <c r="A156" s="2" t="str">
        <f>"00092014"</f>
        <v>00092014</v>
      </c>
      <c r="B156" s="2" t="str">
        <f>"25"</f>
        <v>25</v>
      </c>
      <c r="C156" s="4" t="s">
        <v>152</v>
      </c>
      <c r="D156" s="4" t="s">
        <v>0</v>
      </c>
      <c r="E156" s="4" t="s">
        <v>13</v>
      </c>
      <c r="F156" s="2" t="s">
        <v>0</v>
      </c>
      <c r="G156" s="14">
        <v>66.260000000000005</v>
      </c>
      <c r="H156" s="2" t="s">
        <v>15</v>
      </c>
      <c r="I156" s="5" t="s">
        <v>15</v>
      </c>
    </row>
    <row r="157" spans="1:9" ht="99" customHeight="1" x14ac:dyDescent="0.25">
      <c r="A157" s="2" t="str">
        <f>"00092015"</f>
        <v>00092015</v>
      </c>
      <c r="B157" s="2" t="str">
        <f t="shared" ref="B157:B173" si="4">"  "</f>
        <v xml:space="preserve">  </v>
      </c>
      <c r="C157" s="4" t="s">
        <v>260</v>
      </c>
      <c r="D157" s="4" t="s">
        <v>0</v>
      </c>
      <c r="E157" s="4" t="s">
        <v>13</v>
      </c>
      <c r="F157" s="2" t="s">
        <v>0</v>
      </c>
      <c r="G157" s="14">
        <v>18.28</v>
      </c>
      <c r="H157" s="2" t="s">
        <v>15</v>
      </c>
      <c r="I157" s="5" t="s">
        <v>15</v>
      </c>
    </row>
    <row r="158" spans="1:9" ht="75" customHeight="1" x14ac:dyDescent="0.25">
      <c r="A158" s="2" t="str">
        <f>"00092020"</f>
        <v>00092020</v>
      </c>
      <c r="B158" s="2" t="str">
        <f t="shared" si="4"/>
        <v xml:space="preserve">  </v>
      </c>
      <c r="C158" s="4" t="s">
        <v>153</v>
      </c>
      <c r="D158" s="4" t="s">
        <v>0</v>
      </c>
      <c r="E158" s="4" t="s">
        <v>13</v>
      </c>
      <c r="F158" s="2" t="s">
        <v>0</v>
      </c>
      <c r="G158" s="14">
        <v>45.7</v>
      </c>
      <c r="H158" s="2" t="s">
        <v>15</v>
      </c>
      <c r="I158" s="5" t="s">
        <v>15</v>
      </c>
    </row>
    <row r="159" spans="1:9" ht="71.25" customHeight="1" x14ac:dyDescent="0.25">
      <c r="A159" s="2" t="str">
        <f>"00092025"</f>
        <v>00092025</v>
      </c>
      <c r="B159" s="2" t="str">
        <f t="shared" si="4"/>
        <v xml:space="preserve">  </v>
      </c>
      <c r="C159" s="4" t="s">
        <v>154</v>
      </c>
      <c r="D159" s="4" t="s">
        <v>0</v>
      </c>
      <c r="E159" s="4" t="s">
        <v>13</v>
      </c>
      <c r="F159" s="2" t="s">
        <v>0</v>
      </c>
      <c r="G159" s="14">
        <v>22.85</v>
      </c>
      <c r="H159" s="2" t="s">
        <v>15</v>
      </c>
      <c r="I159" s="5" t="s">
        <v>15</v>
      </c>
    </row>
    <row r="160" spans="1:9" ht="112.5" customHeight="1" x14ac:dyDescent="0.25">
      <c r="A160" s="2" t="str">
        <f>"00092060"</f>
        <v>00092060</v>
      </c>
      <c r="B160" s="2" t="str">
        <f t="shared" si="4"/>
        <v xml:space="preserve">  </v>
      </c>
      <c r="C160" s="4" t="s">
        <v>155</v>
      </c>
      <c r="D160" s="4" t="s">
        <v>0</v>
      </c>
      <c r="E160" s="4" t="s">
        <v>13</v>
      </c>
      <c r="F160" s="2" t="s">
        <v>0</v>
      </c>
      <c r="G160" s="14">
        <v>49.81</v>
      </c>
      <c r="H160" s="2" t="s">
        <v>15</v>
      </c>
      <c r="I160" s="5" t="s">
        <v>15</v>
      </c>
    </row>
    <row r="161" spans="1:9" ht="72.75" customHeight="1" x14ac:dyDescent="0.25">
      <c r="A161" s="2" t="str">
        <f>"00092065"</f>
        <v>00092065</v>
      </c>
      <c r="B161" s="2" t="str">
        <f t="shared" si="4"/>
        <v xml:space="preserve">  </v>
      </c>
      <c r="C161" s="4" t="s">
        <v>156</v>
      </c>
      <c r="D161" s="4" t="s">
        <v>0</v>
      </c>
      <c r="E161" s="4" t="s">
        <v>13</v>
      </c>
      <c r="F161" s="2" t="s">
        <v>0</v>
      </c>
      <c r="G161" s="14">
        <v>48.89</v>
      </c>
      <c r="H161" s="2" t="s">
        <v>15</v>
      </c>
      <c r="I161" s="5" t="s">
        <v>15</v>
      </c>
    </row>
    <row r="162" spans="1:9" ht="75.75" customHeight="1" x14ac:dyDescent="0.25">
      <c r="A162" s="2" t="str">
        <f>"00092066"</f>
        <v>00092066</v>
      </c>
      <c r="B162" s="2" t="str">
        <f t="shared" si="4"/>
        <v xml:space="preserve">  </v>
      </c>
      <c r="C162" s="4" t="s">
        <v>157</v>
      </c>
      <c r="D162" s="4" t="s">
        <v>0</v>
      </c>
      <c r="E162" s="4" t="s">
        <v>13</v>
      </c>
      <c r="F162" s="2" t="s">
        <v>0</v>
      </c>
      <c r="G162" s="14">
        <v>31.99</v>
      </c>
      <c r="H162" s="2" t="s">
        <v>15</v>
      </c>
      <c r="I162" s="5" t="s">
        <v>15</v>
      </c>
    </row>
    <row r="163" spans="1:9" ht="69.75" customHeight="1" x14ac:dyDescent="0.25">
      <c r="A163" s="2" t="str">
        <f>"00092071"</f>
        <v>00092071</v>
      </c>
      <c r="B163" s="2" t="str">
        <f t="shared" si="4"/>
        <v xml:space="preserve">  </v>
      </c>
      <c r="C163" s="4" t="s">
        <v>158</v>
      </c>
      <c r="D163" s="4" t="s">
        <v>0</v>
      </c>
      <c r="E163" s="4" t="s">
        <v>13</v>
      </c>
      <c r="F163" s="2" t="s">
        <v>0</v>
      </c>
      <c r="G163" s="14">
        <v>127.96</v>
      </c>
      <c r="H163" s="2" t="s">
        <v>15</v>
      </c>
      <c r="I163" s="5" t="s">
        <v>15</v>
      </c>
    </row>
    <row r="164" spans="1:9" ht="93.75" customHeight="1" x14ac:dyDescent="0.25">
      <c r="A164" s="2" t="str">
        <f>"00092072"</f>
        <v>00092072</v>
      </c>
      <c r="B164" s="2" t="str">
        <f t="shared" si="4"/>
        <v xml:space="preserve">  </v>
      </c>
      <c r="C164" s="4" t="s">
        <v>159</v>
      </c>
      <c r="D164" s="4" t="s">
        <v>0</v>
      </c>
      <c r="E164" s="4" t="s">
        <v>13</v>
      </c>
      <c r="F164" s="2" t="s">
        <v>0</v>
      </c>
      <c r="G164" s="14">
        <v>127.96</v>
      </c>
      <c r="H164" s="2" t="s">
        <v>15</v>
      </c>
      <c r="I164" s="5" t="s">
        <v>15</v>
      </c>
    </row>
    <row r="165" spans="1:9" ht="88.5" customHeight="1" x14ac:dyDescent="0.25">
      <c r="A165" s="2" t="str">
        <f>"00092081"</f>
        <v>00092081</v>
      </c>
      <c r="B165" s="2" t="str">
        <f t="shared" si="4"/>
        <v xml:space="preserve">  </v>
      </c>
      <c r="C165" s="4" t="s">
        <v>160</v>
      </c>
      <c r="D165" s="4" t="s">
        <v>0</v>
      </c>
      <c r="E165" s="4" t="s">
        <v>13</v>
      </c>
      <c r="F165" s="2" t="s">
        <v>0</v>
      </c>
      <c r="G165" s="14">
        <v>52.09</v>
      </c>
      <c r="H165" s="2" t="s">
        <v>15</v>
      </c>
      <c r="I165" s="5" t="s">
        <v>15</v>
      </c>
    </row>
    <row r="166" spans="1:9" ht="120" customHeight="1" x14ac:dyDescent="0.25">
      <c r="A166" s="2" t="str">
        <f>"00092082"</f>
        <v>00092082</v>
      </c>
      <c r="B166" s="2" t="str">
        <f t="shared" si="4"/>
        <v xml:space="preserve">  </v>
      </c>
      <c r="C166" s="4" t="s">
        <v>161</v>
      </c>
      <c r="D166" s="4" t="s">
        <v>0</v>
      </c>
      <c r="E166" s="4" t="s">
        <v>13</v>
      </c>
      <c r="F166" s="2" t="s">
        <v>0</v>
      </c>
      <c r="G166" s="14">
        <v>74.03</v>
      </c>
      <c r="H166" s="2" t="s">
        <v>15</v>
      </c>
      <c r="I166" s="5" t="s">
        <v>15</v>
      </c>
    </row>
    <row r="167" spans="1:9" ht="109.5" customHeight="1" x14ac:dyDescent="0.25">
      <c r="A167" s="2" t="str">
        <f>"00092083"</f>
        <v>00092083</v>
      </c>
      <c r="B167" s="2" t="str">
        <f t="shared" si="4"/>
        <v xml:space="preserve">  </v>
      </c>
      <c r="C167" s="4" t="s">
        <v>162</v>
      </c>
      <c r="D167" s="4" t="s">
        <v>0</v>
      </c>
      <c r="E167" s="4" t="s">
        <v>13</v>
      </c>
      <c r="F167" s="2" t="s">
        <v>0</v>
      </c>
      <c r="G167" s="14">
        <v>99.62</v>
      </c>
      <c r="H167" s="2" t="s">
        <v>15</v>
      </c>
      <c r="I167" s="5" t="s">
        <v>15</v>
      </c>
    </row>
    <row r="168" spans="1:9" ht="105" customHeight="1" x14ac:dyDescent="0.25">
      <c r="A168" s="2" t="str">
        <f>"00092100"</f>
        <v>00092100</v>
      </c>
      <c r="B168" s="2" t="str">
        <f t="shared" si="4"/>
        <v xml:space="preserve">  </v>
      </c>
      <c r="C168" s="4" t="s">
        <v>163</v>
      </c>
      <c r="D168" s="4" t="s">
        <v>0</v>
      </c>
      <c r="E168" s="4" t="s">
        <v>13</v>
      </c>
      <c r="F168" s="2" t="s">
        <v>0</v>
      </c>
      <c r="G168" s="14">
        <v>47.07</v>
      </c>
      <c r="H168" s="2" t="s">
        <v>15</v>
      </c>
      <c r="I168" s="5" t="s">
        <v>15</v>
      </c>
    </row>
    <row r="169" spans="1:9" ht="103.5" customHeight="1" x14ac:dyDescent="0.25">
      <c r="A169" s="2" t="str">
        <f>"00092132"</f>
        <v>00092132</v>
      </c>
      <c r="B169" s="2" t="str">
        <f t="shared" si="4"/>
        <v xml:space="preserve">  </v>
      </c>
      <c r="C169" s="4" t="s">
        <v>164</v>
      </c>
      <c r="D169" s="4" t="s">
        <v>0</v>
      </c>
      <c r="E169" s="4" t="s">
        <v>165</v>
      </c>
      <c r="F169" s="2" t="s">
        <v>0</v>
      </c>
      <c r="G169" s="14">
        <v>32.9</v>
      </c>
      <c r="H169" s="2" t="s">
        <v>15</v>
      </c>
      <c r="I169" s="5" t="s">
        <v>15</v>
      </c>
    </row>
    <row r="170" spans="1:9" ht="119.25" customHeight="1" x14ac:dyDescent="0.25">
      <c r="A170" s="2" t="str">
        <f>"00092133"</f>
        <v>00092133</v>
      </c>
      <c r="B170" s="2" t="str">
        <f t="shared" si="4"/>
        <v xml:space="preserve">  </v>
      </c>
      <c r="C170" s="4" t="s">
        <v>166</v>
      </c>
      <c r="D170" s="4" t="s">
        <v>0</v>
      </c>
      <c r="E170" s="4" t="s">
        <v>165</v>
      </c>
      <c r="F170" s="2" t="s">
        <v>0</v>
      </c>
      <c r="G170" s="14">
        <v>40.21</v>
      </c>
      <c r="H170" s="2" t="s">
        <v>15</v>
      </c>
      <c r="I170" s="5" t="s">
        <v>15</v>
      </c>
    </row>
    <row r="171" spans="1:9" ht="113.25" customHeight="1" x14ac:dyDescent="0.25">
      <c r="A171" s="2" t="str">
        <f>"00092134"</f>
        <v>00092134</v>
      </c>
      <c r="B171" s="2" t="str">
        <f t="shared" si="4"/>
        <v xml:space="preserve">  </v>
      </c>
      <c r="C171" s="4" t="s">
        <v>167</v>
      </c>
      <c r="D171" s="4" t="s">
        <v>0</v>
      </c>
      <c r="E171" s="4" t="s">
        <v>165</v>
      </c>
      <c r="F171" s="2" t="s">
        <v>0</v>
      </c>
      <c r="G171" s="14">
        <v>40.21</v>
      </c>
      <c r="H171" s="2" t="s">
        <v>15</v>
      </c>
      <c r="I171" s="5" t="s">
        <v>15</v>
      </c>
    </row>
    <row r="172" spans="1:9" ht="102.75" customHeight="1" x14ac:dyDescent="0.25">
      <c r="A172" s="2" t="str">
        <f>"00092136"</f>
        <v>00092136</v>
      </c>
      <c r="B172" s="2" t="str">
        <f t="shared" si="4"/>
        <v xml:space="preserve">  </v>
      </c>
      <c r="C172" s="4" t="s">
        <v>168</v>
      </c>
      <c r="D172" s="4" t="s">
        <v>0</v>
      </c>
      <c r="E172" s="4" t="s">
        <v>165</v>
      </c>
      <c r="F172" s="2" t="s">
        <v>0</v>
      </c>
      <c r="G172" s="14">
        <v>87.74</v>
      </c>
      <c r="H172" s="2" t="s">
        <v>15</v>
      </c>
      <c r="I172" s="5" t="s">
        <v>15</v>
      </c>
    </row>
    <row r="173" spans="1:9" ht="73.5" customHeight="1" x14ac:dyDescent="0.25">
      <c r="A173" s="2" t="str">
        <f>"00092201"</f>
        <v>00092201</v>
      </c>
      <c r="B173" s="2" t="str">
        <f t="shared" si="4"/>
        <v xml:space="preserve">  </v>
      </c>
      <c r="C173" s="4" t="s">
        <v>169</v>
      </c>
      <c r="D173" s="4" t="s">
        <v>0</v>
      </c>
      <c r="E173" s="4" t="s">
        <v>13</v>
      </c>
      <c r="F173" s="2" t="s">
        <v>0</v>
      </c>
      <c r="G173" s="14">
        <v>36.56</v>
      </c>
      <c r="H173" s="2" t="s">
        <v>15</v>
      </c>
      <c r="I173" s="5" t="s">
        <v>15</v>
      </c>
    </row>
    <row r="174" spans="1:9" ht="104.25" customHeight="1" x14ac:dyDescent="0.25">
      <c r="A174" s="2" t="str">
        <f>"00092201"</f>
        <v>00092201</v>
      </c>
      <c r="B174" s="2" t="str">
        <f>"80"</f>
        <v>80</v>
      </c>
      <c r="C174" s="4" t="s">
        <v>169</v>
      </c>
      <c r="D174" s="4" t="s">
        <v>0</v>
      </c>
      <c r="E174" s="4" t="s">
        <v>13</v>
      </c>
      <c r="F174" s="2" t="s">
        <v>0</v>
      </c>
      <c r="G174" s="14">
        <v>7.31</v>
      </c>
      <c r="H174" s="2" t="s">
        <v>15</v>
      </c>
      <c r="I174" s="5" t="s">
        <v>15</v>
      </c>
    </row>
    <row r="175" spans="1:9" ht="136.5" customHeight="1" x14ac:dyDescent="0.25">
      <c r="A175" s="2" t="str">
        <f>"00092202"</f>
        <v>00092202</v>
      </c>
      <c r="B175" s="2" t="str">
        <f>"  "</f>
        <v xml:space="preserve">  </v>
      </c>
      <c r="C175" s="4" t="s">
        <v>170</v>
      </c>
      <c r="D175" s="4" t="s">
        <v>0</v>
      </c>
      <c r="E175" s="4" t="s">
        <v>13</v>
      </c>
      <c r="F175" s="2" t="s">
        <v>0</v>
      </c>
      <c r="G175" s="14">
        <v>31.99</v>
      </c>
      <c r="H175" s="2" t="s">
        <v>15</v>
      </c>
      <c r="I175" s="5" t="s">
        <v>15</v>
      </c>
    </row>
    <row r="176" spans="1:9" ht="118.5" customHeight="1" x14ac:dyDescent="0.25">
      <c r="A176" s="2" t="str">
        <f>"00092202"</f>
        <v>00092202</v>
      </c>
      <c r="B176" s="2" t="str">
        <f>"80"</f>
        <v>80</v>
      </c>
      <c r="C176" s="4" t="s">
        <v>259</v>
      </c>
      <c r="D176" s="4" t="s">
        <v>0</v>
      </c>
      <c r="E176" s="4" t="s">
        <v>13</v>
      </c>
      <c r="F176" s="2" t="s">
        <v>0</v>
      </c>
      <c r="G176" s="14">
        <v>6.39</v>
      </c>
      <c r="H176" s="2" t="s">
        <v>15</v>
      </c>
      <c r="I176" s="5" t="s">
        <v>15</v>
      </c>
    </row>
    <row r="177" spans="1:9" ht="89.25" customHeight="1" x14ac:dyDescent="0.25">
      <c r="A177" s="2" t="str">
        <f>"00092230"</f>
        <v>00092230</v>
      </c>
      <c r="B177" s="2" t="str">
        <f>"  "</f>
        <v xml:space="preserve">  </v>
      </c>
      <c r="C177" s="4" t="s">
        <v>171</v>
      </c>
      <c r="D177" s="4" t="s">
        <v>0</v>
      </c>
      <c r="E177" s="4" t="s">
        <v>13</v>
      </c>
      <c r="F177" s="2" t="s">
        <v>0</v>
      </c>
      <c r="G177" s="14">
        <v>91.4</v>
      </c>
      <c r="H177" s="2" t="s">
        <v>15</v>
      </c>
      <c r="I177" s="5" t="s">
        <v>15</v>
      </c>
    </row>
    <row r="178" spans="1:9" ht="118.5" customHeight="1" x14ac:dyDescent="0.25">
      <c r="A178" s="2" t="str">
        <f>"00092235"</f>
        <v>00092235</v>
      </c>
      <c r="B178" s="2" t="str">
        <f>"  "</f>
        <v xml:space="preserve">  </v>
      </c>
      <c r="C178" s="4" t="s">
        <v>172</v>
      </c>
      <c r="D178" s="4" t="s">
        <v>0</v>
      </c>
      <c r="E178" s="4" t="s">
        <v>13</v>
      </c>
      <c r="F178" s="2" t="s">
        <v>0</v>
      </c>
      <c r="G178" s="14">
        <v>93.68</v>
      </c>
      <c r="H178" s="2" t="s">
        <v>15</v>
      </c>
      <c r="I178" s="5" t="s">
        <v>15</v>
      </c>
    </row>
    <row r="179" spans="1:9" ht="79.5" customHeight="1" x14ac:dyDescent="0.25">
      <c r="A179" s="2" t="str">
        <f>"00092235"</f>
        <v>00092235</v>
      </c>
      <c r="B179" s="2" t="str">
        <f>"26"</f>
        <v>26</v>
      </c>
      <c r="C179" s="4" t="s">
        <v>173</v>
      </c>
      <c r="D179" s="4" t="s">
        <v>0</v>
      </c>
      <c r="E179" s="4" t="s">
        <v>13</v>
      </c>
      <c r="F179" s="2" t="s">
        <v>0</v>
      </c>
      <c r="G179" s="14">
        <v>54.84</v>
      </c>
      <c r="H179" s="2" t="s">
        <v>15</v>
      </c>
      <c r="I179" s="5" t="s">
        <v>15</v>
      </c>
    </row>
    <row r="180" spans="1:9" ht="120" customHeight="1" x14ac:dyDescent="0.25">
      <c r="A180" s="2" t="str">
        <f>"00092240"</f>
        <v>00092240</v>
      </c>
      <c r="B180" s="2" t="str">
        <f>"  "</f>
        <v xml:space="preserve">  </v>
      </c>
      <c r="C180" s="4" t="s">
        <v>174</v>
      </c>
      <c r="D180" s="4" t="s">
        <v>0</v>
      </c>
      <c r="E180" s="4" t="s">
        <v>13</v>
      </c>
      <c r="F180" s="2" t="s">
        <v>0</v>
      </c>
      <c r="G180" s="14">
        <v>222.1</v>
      </c>
      <c r="H180" s="2" t="s">
        <v>15</v>
      </c>
      <c r="I180" s="5" t="s">
        <v>15</v>
      </c>
    </row>
    <row r="181" spans="1:9" ht="93" customHeight="1" x14ac:dyDescent="0.25">
      <c r="A181" s="2" t="str">
        <f>"00092240"</f>
        <v>00092240</v>
      </c>
      <c r="B181" s="2" t="str">
        <f>"26"</f>
        <v>26</v>
      </c>
      <c r="C181" s="4" t="s">
        <v>175</v>
      </c>
      <c r="D181" s="4" t="s">
        <v>0</v>
      </c>
      <c r="E181" s="4" t="s">
        <v>13</v>
      </c>
      <c r="F181" s="2" t="s">
        <v>0</v>
      </c>
      <c r="G181" s="14">
        <v>63.98</v>
      </c>
      <c r="H181" s="2" t="s">
        <v>15</v>
      </c>
      <c r="I181" s="5" t="s">
        <v>15</v>
      </c>
    </row>
    <row r="182" spans="1:9" ht="63" customHeight="1" x14ac:dyDescent="0.25">
      <c r="A182" s="2" t="str">
        <f>"00092250"</f>
        <v>00092250</v>
      </c>
      <c r="B182" s="2" t="str">
        <f>"  "</f>
        <v xml:space="preserve">  </v>
      </c>
      <c r="C182" s="4" t="s">
        <v>176</v>
      </c>
      <c r="D182" s="4" t="s">
        <v>0</v>
      </c>
      <c r="E182" s="4" t="s">
        <v>13</v>
      </c>
      <c r="F182" s="2" t="s">
        <v>0</v>
      </c>
      <c r="G182" s="14">
        <v>105.56</v>
      </c>
      <c r="H182" s="2" t="s">
        <v>15</v>
      </c>
      <c r="I182" s="5" t="s">
        <v>15</v>
      </c>
    </row>
    <row r="183" spans="1:9" ht="60" customHeight="1" x14ac:dyDescent="0.25">
      <c r="A183" s="2" t="str">
        <f>"00092250"</f>
        <v>00092250</v>
      </c>
      <c r="B183" s="2" t="str">
        <f>"26"</f>
        <v>26</v>
      </c>
      <c r="C183" s="4" t="s">
        <v>177</v>
      </c>
      <c r="D183" s="4" t="s">
        <v>0</v>
      </c>
      <c r="E183" s="4" t="s">
        <v>13</v>
      </c>
      <c r="F183" s="2" t="s">
        <v>0</v>
      </c>
      <c r="G183" s="14">
        <v>59.41</v>
      </c>
      <c r="H183" s="2" t="s">
        <v>15</v>
      </c>
      <c r="I183" s="5" t="s">
        <v>15</v>
      </c>
    </row>
    <row r="184" spans="1:9" ht="46.5" customHeight="1" x14ac:dyDescent="0.25">
      <c r="A184" s="2" t="str">
        <f>"00092260"</f>
        <v>00092260</v>
      </c>
      <c r="B184" s="2" t="str">
        <f>"  "</f>
        <v xml:space="preserve">  </v>
      </c>
      <c r="C184" s="4" t="s">
        <v>178</v>
      </c>
      <c r="D184" s="4" t="s">
        <v>0</v>
      </c>
      <c r="E184" s="4" t="s">
        <v>13</v>
      </c>
      <c r="F184" s="2" t="s">
        <v>0</v>
      </c>
      <c r="G184" s="14">
        <v>50.27</v>
      </c>
      <c r="H184" s="2" t="s">
        <v>15</v>
      </c>
      <c r="I184" s="5" t="s">
        <v>15</v>
      </c>
    </row>
    <row r="185" spans="1:9" ht="88.5" customHeight="1" x14ac:dyDescent="0.25">
      <c r="A185" s="2" t="str">
        <f>"00092265"</f>
        <v>00092265</v>
      </c>
      <c r="B185" s="2" t="str">
        <f>"  "</f>
        <v xml:space="preserve">  </v>
      </c>
      <c r="C185" s="4" t="s">
        <v>179</v>
      </c>
      <c r="D185" s="4" t="s">
        <v>0</v>
      </c>
      <c r="E185" s="4" t="s">
        <v>13</v>
      </c>
      <c r="F185" s="2" t="s">
        <v>0</v>
      </c>
      <c r="G185" s="14">
        <v>100.54</v>
      </c>
      <c r="H185" s="2" t="s">
        <v>15</v>
      </c>
      <c r="I185" s="5" t="s">
        <v>15</v>
      </c>
    </row>
    <row r="186" spans="1:9" ht="97.5" customHeight="1" x14ac:dyDescent="0.25">
      <c r="A186" s="2" t="str">
        <f>"00092265"</f>
        <v>00092265</v>
      </c>
      <c r="B186" s="2" t="str">
        <f>"26"</f>
        <v>26</v>
      </c>
      <c r="C186" s="4" t="s">
        <v>179</v>
      </c>
      <c r="D186" s="4" t="s">
        <v>0</v>
      </c>
      <c r="E186" s="4" t="s">
        <v>13</v>
      </c>
      <c r="F186" s="2" t="s">
        <v>0</v>
      </c>
      <c r="G186" s="14">
        <v>68.55</v>
      </c>
      <c r="H186" s="2" t="s">
        <v>15</v>
      </c>
      <c r="I186" s="5" t="s">
        <v>15</v>
      </c>
    </row>
    <row r="187" spans="1:9" ht="76.5" customHeight="1" x14ac:dyDescent="0.25">
      <c r="A187" s="2" t="str">
        <f>"00092270"</f>
        <v>00092270</v>
      </c>
      <c r="B187" s="2" t="str">
        <f>"  "</f>
        <v xml:space="preserve">  </v>
      </c>
      <c r="C187" s="4" t="s">
        <v>180</v>
      </c>
      <c r="D187" s="4" t="s">
        <v>0</v>
      </c>
      <c r="E187" s="4" t="s">
        <v>13</v>
      </c>
      <c r="F187" s="2" t="s">
        <v>0</v>
      </c>
      <c r="G187" s="14">
        <v>110.13</v>
      </c>
      <c r="H187" s="2" t="s">
        <v>15</v>
      </c>
      <c r="I187" s="5" t="s">
        <v>15</v>
      </c>
    </row>
    <row r="188" spans="1:9" ht="77.25" customHeight="1" x14ac:dyDescent="0.25">
      <c r="A188" s="2" t="str">
        <f>"00092270"</f>
        <v>00092270</v>
      </c>
      <c r="B188" s="2" t="str">
        <f>"26"</f>
        <v>26</v>
      </c>
      <c r="C188" s="4" t="s">
        <v>181</v>
      </c>
      <c r="D188" s="4" t="s">
        <v>0</v>
      </c>
      <c r="E188" s="4" t="s">
        <v>13</v>
      </c>
      <c r="F188" s="2" t="s">
        <v>0</v>
      </c>
      <c r="G188" s="14">
        <v>68.55</v>
      </c>
      <c r="H188" s="2" t="s">
        <v>15</v>
      </c>
      <c r="I188" s="5" t="s">
        <v>15</v>
      </c>
    </row>
    <row r="189" spans="1:9" ht="90.75" customHeight="1" x14ac:dyDescent="0.25">
      <c r="A189" s="2" t="str">
        <f>"00092283"</f>
        <v>00092283</v>
      </c>
      <c r="B189" s="2" t="str">
        <f>"  "</f>
        <v xml:space="preserve">  </v>
      </c>
      <c r="C189" s="4" t="s">
        <v>182</v>
      </c>
      <c r="D189" s="4" t="s">
        <v>0</v>
      </c>
      <c r="E189" s="4" t="s">
        <v>13</v>
      </c>
      <c r="F189" s="2" t="s">
        <v>0</v>
      </c>
      <c r="G189" s="14">
        <v>70.37</v>
      </c>
      <c r="H189" s="2" t="s">
        <v>15</v>
      </c>
      <c r="I189" s="5" t="s">
        <v>15</v>
      </c>
    </row>
    <row r="190" spans="1:9" ht="79.5" customHeight="1" x14ac:dyDescent="0.25">
      <c r="A190" s="2" t="str">
        <f>"00092283"</f>
        <v>00092283</v>
      </c>
      <c r="B190" s="2" t="str">
        <f>"26"</f>
        <v>26</v>
      </c>
      <c r="C190" s="4" t="s">
        <v>183</v>
      </c>
      <c r="D190" s="4" t="s">
        <v>0</v>
      </c>
      <c r="E190" s="4" t="s">
        <v>13</v>
      </c>
      <c r="F190" s="2" t="s">
        <v>0</v>
      </c>
      <c r="G190" s="14">
        <v>31.99</v>
      </c>
      <c r="H190" s="2" t="s">
        <v>15</v>
      </c>
      <c r="I190" s="5" t="s">
        <v>15</v>
      </c>
    </row>
    <row r="191" spans="1:9" ht="45.75" customHeight="1" x14ac:dyDescent="0.25">
      <c r="A191" s="2" t="str">
        <f>"00092284"</f>
        <v>00092284</v>
      </c>
      <c r="B191" s="2" t="str">
        <f>"  "</f>
        <v xml:space="preserve">  </v>
      </c>
      <c r="C191" s="4" t="s">
        <v>184</v>
      </c>
      <c r="D191" s="4" t="s">
        <v>0</v>
      </c>
      <c r="E191" s="4" t="s">
        <v>13</v>
      </c>
      <c r="F191" s="2" t="s">
        <v>0</v>
      </c>
      <c r="G191" s="14">
        <v>67.63</v>
      </c>
      <c r="H191" s="2" t="s">
        <v>15</v>
      </c>
      <c r="I191" s="5" t="s">
        <v>15</v>
      </c>
    </row>
    <row r="192" spans="1:9" ht="60" customHeight="1" x14ac:dyDescent="0.25">
      <c r="A192" s="2" t="str">
        <f>"00092284"</f>
        <v>00092284</v>
      </c>
      <c r="B192" s="2" t="str">
        <f>"26"</f>
        <v>26</v>
      </c>
      <c r="C192" s="4" t="s">
        <v>185</v>
      </c>
      <c r="D192" s="4" t="s">
        <v>0</v>
      </c>
      <c r="E192" s="4" t="s">
        <v>13</v>
      </c>
      <c r="F192" s="2" t="s">
        <v>0</v>
      </c>
      <c r="G192" s="14">
        <v>27.42</v>
      </c>
      <c r="H192" s="2" t="s">
        <v>15</v>
      </c>
      <c r="I192" s="5" t="s">
        <v>15</v>
      </c>
    </row>
    <row r="193" spans="1:9" ht="107.25" customHeight="1" x14ac:dyDescent="0.25">
      <c r="A193" s="2" t="str">
        <f>"00092285"</f>
        <v>00092285</v>
      </c>
      <c r="B193" s="2" t="str">
        <f>"  "</f>
        <v xml:space="preserve">  </v>
      </c>
      <c r="C193" s="4" t="s">
        <v>186</v>
      </c>
      <c r="D193" s="4" t="s">
        <v>0</v>
      </c>
      <c r="E193" s="4" t="s">
        <v>165</v>
      </c>
      <c r="F193" s="2" t="s">
        <v>0</v>
      </c>
      <c r="G193" s="14">
        <v>26.04</v>
      </c>
      <c r="H193" s="2" t="s">
        <v>15</v>
      </c>
      <c r="I193" s="5" t="s">
        <v>15</v>
      </c>
    </row>
    <row r="194" spans="1:9" ht="78" customHeight="1" x14ac:dyDescent="0.25">
      <c r="A194" s="2" t="str">
        <f>"00092285"</f>
        <v>00092285</v>
      </c>
      <c r="B194" s="2" t="str">
        <f>"26"</f>
        <v>26</v>
      </c>
      <c r="C194" s="4" t="s">
        <v>187</v>
      </c>
      <c r="D194" s="4" t="s">
        <v>0</v>
      </c>
      <c r="E194" s="4" t="s">
        <v>165</v>
      </c>
      <c r="F194" s="2" t="s">
        <v>0</v>
      </c>
      <c r="G194" s="14">
        <v>11.42</v>
      </c>
      <c r="H194" s="2" t="s">
        <v>15</v>
      </c>
      <c r="I194" s="5" t="s">
        <v>15</v>
      </c>
    </row>
    <row r="195" spans="1:9" ht="105" customHeight="1" x14ac:dyDescent="0.25">
      <c r="A195" s="2" t="str">
        <f>"00092286"</f>
        <v>00092286</v>
      </c>
      <c r="B195" s="2" t="str">
        <f>"  "</f>
        <v xml:space="preserve">  </v>
      </c>
      <c r="C195" s="4" t="s">
        <v>188</v>
      </c>
      <c r="D195" s="4" t="s">
        <v>0</v>
      </c>
      <c r="E195" s="4" t="s">
        <v>165</v>
      </c>
      <c r="F195" s="2" t="s">
        <v>0</v>
      </c>
      <c r="G195" s="14">
        <v>133.9</v>
      </c>
      <c r="H195" s="2" t="s">
        <v>15</v>
      </c>
      <c r="I195" s="5" t="s">
        <v>15</v>
      </c>
    </row>
    <row r="196" spans="1:9" ht="101.25" customHeight="1" x14ac:dyDescent="0.25">
      <c r="A196" s="2" t="str">
        <f>"00092286"</f>
        <v>00092286</v>
      </c>
      <c r="B196" s="2" t="str">
        <f>"26"</f>
        <v>26</v>
      </c>
      <c r="C196" s="4" t="s">
        <v>189</v>
      </c>
      <c r="D196" s="4" t="s">
        <v>0</v>
      </c>
      <c r="E196" s="4" t="s">
        <v>165</v>
      </c>
      <c r="F196" s="2" t="s">
        <v>0</v>
      </c>
      <c r="G196" s="14">
        <v>59.41</v>
      </c>
      <c r="H196" s="2" t="s">
        <v>15</v>
      </c>
      <c r="I196" s="5" t="s">
        <v>15</v>
      </c>
    </row>
    <row r="197" spans="1:9" ht="50.25" customHeight="1" x14ac:dyDescent="0.25">
      <c r="A197" s="2" t="str">
        <f>"00092287"</f>
        <v>00092287</v>
      </c>
      <c r="B197" s="2" t="str">
        <f t="shared" ref="B197:B204" si="5">"  "</f>
        <v xml:space="preserve">  </v>
      </c>
      <c r="C197" s="4" t="s">
        <v>190</v>
      </c>
      <c r="D197" s="4" t="s">
        <v>0</v>
      </c>
      <c r="E197" s="4" t="s">
        <v>165</v>
      </c>
      <c r="F197" s="2" t="s">
        <v>0</v>
      </c>
      <c r="G197" s="14">
        <v>54.84</v>
      </c>
      <c r="H197" s="2" t="s">
        <v>15</v>
      </c>
      <c r="I197" s="5" t="s">
        <v>15</v>
      </c>
    </row>
    <row r="198" spans="1:9" ht="93" customHeight="1" x14ac:dyDescent="0.25">
      <c r="A198" s="2" t="str">
        <f>"00092310"</f>
        <v>00092310</v>
      </c>
      <c r="B198" s="2" t="str">
        <f t="shared" si="5"/>
        <v xml:space="preserve">  </v>
      </c>
      <c r="C198" s="4" t="s">
        <v>191</v>
      </c>
      <c r="D198" s="4" t="s">
        <v>0</v>
      </c>
      <c r="E198" s="4" t="s">
        <v>13</v>
      </c>
      <c r="F198" s="2" t="s">
        <v>0</v>
      </c>
      <c r="G198" s="14">
        <v>109.68</v>
      </c>
      <c r="H198" s="2" t="s">
        <v>15</v>
      </c>
      <c r="I198" s="5" t="s">
        <v>15</v>
      </c>
    </row>
    <row r="199" spans="1:9" ht="78" customHeight="1" x14ac:dyDescent="0.25">
      <c r="A199" s="2" t="str">
        <f>"00092311"</f>
        <v>00092311</v>
      </c>
      <c r="B199" s="2" t="str">
        <f t="shared" si="5"/>
        <v xml:space="preserve">  </v>
      </c>
      <c r="C199" s="4" t="s">
        <v>192</v>
      </c>
      <c r="D199" s="4" t="s">
        <v>0</v>
      </c>
      <c r="E199" s="4" t="s">
        <v>13</v>
      </c>
      <c r="F199" s="2" t="s">
        <v>0</v>
      </c>
      <c r="G199" s="14">
        <v>118.82</v>
      </c>
      <c r="H199" s="2" t="s">
        <v>15</v>
      </c>
      <c r="I199" s="5" t="s">
        <v>15</v>
      </c>
    </row>
    <row r="200" spans="1:9" ht="66.75" customHeight="1" x14ac:dyDescent="0.25">
      <c r="A200" s="2" t="str">
        <f>"00092312"</f>
        <v>00092312</v>
      </c>
      <c r="B200" s="2" t="str">
        <f t="shared" si="5"/>
        <v xml:space="preserve">  </v>
      </c>
      <c r="C200" s="4" t="s">
        <v>193</v>
      </c>
      <c r="D200" s="4" t="s">
        <v>0</v>
      </c>
      <c r="E200" s="4" t="s">
        <v>13</v>
      </c>
      <c r="F200" s="2" t="s">
        <v>0</v>
      </c>
      <c r="G200" s="14">
        <v>127.96</v>
      </c>
      <c r="H200" s="2" t="s">
        <v>15</v>
      </c>
      <c r="I200" s="5" t="s">
        <v>15</v>
      </c>
    </row>
    <row r="201" spans="1:9" ht="62.25" customHeight="1" x14ac:dyDescent="0.25">
      <c r="A201" s="2" t="str">
        <f>"00092313"</f>
        <v>00092313</v>
      </c>
      <c r="B201" s="2" t="str">
        <f t="shared" si="5"/>
        <v xml:space="preserve">  </v>
      </c>
      <c r="C201" s="4" t="s">
        <v>194</v>
      </c>
      <c r="D201" s="4" t="s">
        <v>0</v>
      </c>
      <c r="E201" s="4" t="s">
        <v>13</v>
      </c>
      <c r="F201" s="2" t="s">
        <v>0</v>
      </c>
      <c r="G201" s="14">
        <v>127.96</v>
      </c>
      <c r="H201" s="2" t="s">
        <v>15</v>
      </c>
      <c r="I201" s="5" t="s">
        <v>15</v>
      </c>
    </row>
    <row r="202" spans="1:9" ht="93" customHeight="1" x14ac:dyDescent="0.25">
      <c r="A202" s="2" t="str">
        <f>"00092325"</f>
        <v>00092325</v>
      </c>
      <c r="B202" s="2" t="str">
        <f t="shared" si="5"/>
        <v xml:space="preserve">  </v>
      </c>
      <c r="C202" s="4" t="s">
        <v>195</v>
      </c>
      <c r="D202" s="4" t="s">
        <v>0</v>
      </c>
      <c r="E202" s="4" t="s">
        <v>13</v>
      </c>
      <c r="F202" s="2" t="s">
        <v>0</v>
      </c>
      <c r="G202" s="14">
        <v>31.99</v>
      </c>
      <c r="H202" s="2" t="s">
        <v>15</v>
      </c>
      <c r="I202" s="5" t="s">
        <v>15</v>
      </c>
    </row>
    <row r="203" spans="1:9" ht="76.5" customHeight="1" x14ac:dyDescent="0.25">
      <c r="A203" s="2" t="str">
        <f>"00092326"</f>
        <v>00092326</v>
      </c>
      <c r="B203" s="2" t="str">
        <f t="shared" si="5"/>
        <v xml:space="preserve">  </v>
      </c>
      <c r="C203" s="4" t="s">
        <v>196</v>
      </c>
      <c r="D203" s="4" t="s">
        <v>0</v>
      </c>
      <c r="E203" s="4" t="s">
        <v>13</v>
      </c>
      <c r="F203" s="2" t="s">
        <v>0</v>
      </c>
      <c r="G203" s="14">
        <v>36.56</v>
      </c>
      <c r="H203" s="2" t="s">
        <v>15</v>
      </c>
      <c r="I203" s="5" t="s">
        <v>15</v>
      </c>
    </row>
    <row r="204" spans="1:9" ht="77.25" customHeight="1" x14ac:dyDescent="0.25">
      <c r="A204" s="2" t="str">
        <f>"00092340"</f>
        <v>00092340</v>
      </c>
      <c r="B204" s="2" t="str">
        <f t="shared" si="5"/>
        <v xml:space="preserve">  </v>
      </c>
      <c r="C204" s="4" t="s">
        <v>197</v>
      </c>
      <c r="D204" s="4" t="s">
        <v>0</v>
      </c>
      <c r="E204" s="4" t="s">
        <v>13</v>
      </c>
      <c r="F204" s="2" t="s">
        <v>0</v>
      </c>
      <c r="G204" s="14">
        <v>84.56</v>
      </c>
      <c r="H204" s="2" t="s">
        <v>15</v>
      </c>
      <c r="I204" s="5" t="s">
        <v>15</v>
      </c>
    </row>
    <row r="205" spans="1:9" ht="70.5" customHeight="1" x14ac:dyDescent="0.25">
      <c r="A205" s="2" t="str">
        <f>"00092340"</f>
        <v>00092340</v>
      </c>
      <c r="B205" s="2" t="str">
        <f>"52"</f>
        <v>52</v>
      </c>
      <c r="C205" s="4" t="s">
        <v>198</v>
      </c>
      <c r="D205" s="4" t="s">
        <v>0</v>
      </c>
      <c r="E205" s="4" t="s">
        <v>199</v>
      </c>
      <c r="F205" s="2" t="s">
        <v>0</v>
      </c>
      <c r="G205" s="14">
        <v>67.650000000000006</v>
      </c>
      <c r="H205" s="2" t="s">
        <v>15</v>
      </c>
      <c r="I205" s="5" t="s">
        <v>15</v>
      </c>
    </row>
    <row r="206" spans="1:9" ht="44.25" customHeight="1" x14ac:dyDescent="0.25">
      <c r="A206" s="2" t="str">
        <f>"00092341"</f>
        <v>00092341</v>
      </c>
      <c r="B206" s="2" t="str">
        <f>"  "</f>
        <v xml:space="preserve">  </v>
      </c>
      <c r="C206" s="4" t="s">
        <v>200</v>
      </c>
      <c r="D206" s="4" t="s">
        <v>0</v>
      </c>
      <c r="E206" s="4" t="s">
        <v>13</v>
      </c>
      <c r="F206" s="2" t="s">
        <v>0</v>
      </c>
      <c r="G206" s="14">
        <v>84.56</v>
      </c>
      <c r="H206" s="2" t="s">
        <v>15</v>
      </c>
      <c r="I206" s="5" t="s">
        <v>15</v>
      </c>
    </row>
    <row r="207" spans="1:9" ht="67.5" customHeight="1" x14ac:dyDescent="0.25">
      <c r="A207" s="2" t="str">
        <f>"00092341"</f>
        <v>00092341</v>
      </c>
      <c r="B207" s="2" t="str">
        <f>"52"</f>
        <v>52</v>
      </c>
      <c r="C207" s="4" t="s">
        <v>201</v>
      </c>
      <c r="D207" s="4" t="s">
        <v>0</v>
      </c>
      <c r="E207" s="4" t="s">
        <v>199</v>
      </c>
      <c r="F207" s="2" t="s">
        <v>0</v>
      </c>
      <c r="G207" s="14">
        <v>67.650000000000006</v>
      </c>
      <c r="H207" s="2" t="s">
        <v>15</v>
      </c>
      <c r="I207" s="5" t="s">
        <v>15</v>
      </c>
    </row>
    <row r="208" spans="1:9" ht="44.25" customHeight="1" x14ac:dyDescent="0.25">
      <c r="A208" s="2" t="str">
        <f>"00092342"</f>
        <v>00092342</v>
      </c>
      <c r="B208" s="2" t="str">
        <f>"  "</f>
        <v xml:space="preserve">  </v>
      </c>
      <c r="C208" s="4" t="s">
        <v>202</v>
      </c>
      <c r="D208" s="4" t="s">
        <v>0</v>
      </c>
      <c r="E208" s="4" t="s">
        <v>13</v>
      </c>
      <c r="F208" s="2" t="s">
        <v>0</v>
      </c>
      <c r="G208" s="14">
        <v>99.2</v>
      </c>
      <c r="H208" s="2" t="s">
        <v>15</v>
      </c>
      <c r="I208" s="5" t="s">
        <v>15</v>
      </c>
    </row>
    <row r="209" spans="1:9" ht="116.25" customHeight="1" x14ac:dyDescent="0.25">
      <c r="A209" s="2" t="str">
        <f>"00092342"</f>
        <v>00092342</v>
      </c>
      <c r="B209" s="2" t="str">
        <f>"52"</f>
        <v>52</v>
      </c>
      <c r="C209" s="4" t="s">
        <v>203</v>
      </c>
      <c r="D209" s="4" t="s">
        <v>0</v>
      </c>
      <c r="E209" s="4" t="s">
        <v>199</v>
      </c>
      <c r="F209" s="2" t="s">
        <v>0</v>
      </c>
      <c r="G209" s="14">
        <v>79.349999999999994</v>
      </c>
      <c r="H209" s="2" t="s">
        <v>15</v>
      </c>
      <c r="I209" s="5" t="s">
        <v>15</v>
      </c>
    </row>
    <row r="210" spans="1:9" ht="36.75" customHeight="1" x14ac:dyDescent="0.25">
      <c r="A210" s="2" t="str">
        <f>"00092352"</f>
        <v>00092352</v>
      </c>
      <c r="B210" s="2" t="str">
        <f>"  "</f>
        <v xml:space="preserve">  </v>
      </c>
      <c r="C210" s="4" t="s">
        <v>204</v>
      </c>
      <c r="D210" s="4" t="s">
        <v>0</v>
      </c>
      <c r="E210" s="4" t="s">
        <v>13</v>
      </c>
      <c r="F210" s="2" t="s">
        <v>0</v>
      </c>
      <c r="G210" s="14">
        <v>84.56</v>
      </c>
      <c r="H210" s="2" t="s">
        <v>15</v>
      </c>
      <c r="I210" s="5" t="s">
        <v>15</v>
      </c>
    </row>
    <row r="211" spans="1:9" ht="100.5" customHeight="1" x14ac:dyDescent="0.25">
      <c r="A211" s="2" t="str">
        <f>"00092352"</f>
        <v>00092352</v>
      </c>
      <c r="B211" s="2" t="str">
        <f>"52"</f>
        <v>52</v>
      </c>
      <c r="C211" s="4" t="s">
        <v>205</v>
      </c>
      <c r="D211" s="4" t="s">
        <v>0</v>
      </c>
      <c r="E211" s="4" t="s">
        <v>199</v>
      </c>
      <c r="F211" s="2" t="s">
        <v>0</v>
      </c>
      <c r="G211" s="14">
        <v>67.650000000000006</v>
      </c>
      <c r="H211" s="2" t="s">
        <v>15</v>
      </c>
      <c r="I211" s="5" t="s">
        <v>15</v>
      </c>
    </row>
    <row r="212" spans="1:9" ht="63" customHeight="1" x14ac:dyDescent="0.25">
      <c r="A212" s="2" t="str">
        <f>"00092353"</f>
        <v>00092353</v>
      </c>
      <c r="B212" s="2" t="str">
        <f>"  "</f>
        <v xml:space="preserve">  </v>
      </c>
      <c r="C212" s="4" t="s">
        <v>206</v>
      </c>
      <c r="D212" s="4" t="s">
        <v>0</v>
      </c>
      <c r="E212" s="4" t="s">
        <v>13</v>
      </c>
      <c r="F212" s="2" t="s">
        <v>0</v>
      </c>
      <c r="G212" s="14">
        <v>99.2</v>
      </c>
      <c r="H212" s="2" t="s">
        <v>15</v>
      </c>
      <c r="I212" s="5" t="s">
        <v>15</v>
      </c>
    </row>
    <row r="213" spans="1:9" ht="56.25" customHeight="1" x14ac:dyDescent="0.25">
      <c r="A213" s="2" t="str">
        <f>"00092353"</f>
        <v>00092353</v>
      </c>
      <c r="B213" s="2" t="str">
        <f>"52"</f>
        <v>52</v>
      </c>
      <c r="C213" s="4" t="s">
        <v>207</v>
      </c>
      <c r="D213" s="4" t="s">
        <v>0</v>
      </c>
      <c r="E213" s="4" t="s">
        <v>199</v>
      </c>
      <c r="F213" s="2" t="s">
        <v>0</v>
      </c>
      <c r="G213" s="14">
        <v>79.36</v>
      </c>
      <c r="H213" s="2" t="s">
        <v>15</v>
      </c>
      <c r="I213" s="5" t="s">
        <v>15</v>
      </c>
    </row>
    <row r="214" spans="1:9" ht="72.75" customHeight="1" x14ac:dyDescent="0.25">
      <c r="A214" s="2" t="str">
        <f>"00092370"</f>
        <v>00092370</v>
      </c>
      <c r="B214" s="2" t="str">
        <f t="shared" ref="B214:B233" si="6">"  "</f>
        <v xml:space="preserve">  </v>
      </c>
      <c r="C214" s="4" t="s">
        <v>208</v>
      </c>
      <c r="D214" s="4" t="s">
        <v>0</v>
      </c>
      <c r="E214" s="4" t="s">
        <v>13</v>
      </c>
      <c r="F214" s="2" t="s">
        <v>0</v>
      </c>
      <c r="G214" s="14">
        <v>22.85</v>
      </c>
      <c r="H214" s="2" t="s">
        <v>15</v>
      </c>
      <c r="I214" s="5" t="s">
        <v>15</v>
      </c>
    </row>
    <row r="215" spans="1:9" ht="56.25" customHeight="1" x14ac:dyDescent="0.25">
      <c r="A215" s="2" t="str">
        <f>"00092499"</f>
        <v>00092499</v>
      </c>
      <c r="B215" s="2" t="str">
        <f t="shared" si="6"/>
        <v xml:space="preserve">  </v>
      </c>
      <c r="C215" s="4" t="s">
        <v>209</v>
      </c>
      <c r="D215" s="4" t="s">
        <v>0</v>
      </c>
      <c r="E215" s="4" t="s">
        <v>210</v>
      </c>
      <c r="F215" s="2" t="s">
        <v>0</v>
      </c>
      <c r="G215" s="5" t="s">
        <v>252</v>
      </c>
      <c r="H215" s="2" t="s">
        <v>15</v>
      </c>
      <c r="I215" s="5" t="s">
        <v>15</v>
      </c>
    </row>
    <row r="216" spans="1:9" ht="111" customHeight="1" x14ac:dyDescent="0.25">
      <c r="A216" s="2" t="str">
        <f>"00099202"</f>
        <v>00099202</v>
      </c>
      <c r="B216" s="2" t="str">
        <f t="shared" si="6"/>
        <v xml:space="preserve">  </v>
      </c>
      <c r="C216" s="4" t="s">
        <v>211</v>
      </c>
      <c r="D216" s="4" t="s">
        <v>0</v>
      </c>
      <c r="E216" s="4" t="s">
        <v>13</v>
      </c>
      <c r="F216" s="2" t="s">
        <v>14</v>
      </c>
      <c r="G216" s="14">
        <v>52.63</v>
      </c>
      <c r="H216" s="2">
        <v>95</v>
      </c>
      <c r="I216" s="5" t="s">
        <v>212</v>
      </c>
    </row>
    <row r="217" spans="1:9" ht="123.75" customHeight="1" x14ac:dyDescent="0.25">
      <c r="A217" s="2" t="str">
        <f>"00099203"</f>
        <v>00099203</v>
      </c>
      <c r="B217" s="2" t="str">
        <f t="shared" si="6"/>
        <v xml:space="preserve">  </v>
      </c>
      <c r="C217" s="4" t="s">
        <v>213</v>
      </c>
      <c r="D217" s="4" t="s">
        <v>0</v>
      </c>
      <c r="E217" s="4" t="s">
        <v>13</v>
      </c>
      <c r="F217" s="2" t="s">
        <v>14</v>
      </c>
      <c r="G217" s="14">
        <v>77.56</v>
      </c>
      <c r="H217" s="2">
        <v>95</v>
      </c>
      <c r="I217" s="5" t="s">
        <v>212</v>
      </c>
    </row>
    <row r="218" spans="1:9" ht="107.25" customHeight="1" x14ac:dyDescent="0.25">
      <c r="A218" s="2" t="str">
        <f>"00099204"</f>
        <v>00099204</v>
      </c>
      <c r="B218" s="2" t="str">
        <f t="shared" si="6"/>
        <v xml:space="preserve">  </v>
      </c>
      <c r="C218" s="4" t="s">
        <v>214</v>
      </c>
      <c r="D218" s="4" t="s">
        <v>0</v>
      </c>
      <c r="E218" s="4" t="s">
        <v>13</v>
      </c>
      <c r="F218" s="2" t="s">
        <v>14</v>
      </c>
      <c r="G218" s="14">
        <v>110.8</v>
      </c>
      <c r="H218" s="2">
        <v>95</v>
      </c>
      <c r="I218" s="5" t="s">
        <v>212</v>
      </c>
    </row>
    <row r="219" spans="1:9" ht="105.75" customHeight="1" x14ac:dyDescent="0.25">
      <c r="A219" s="2" t="str">
        <f>"00099205"</f>
        <v>00099205</v>
      </c>
      <c r="B219" s="2" t="str">
        <f t="shared" si="6"/>
        <v xml:space="preserve">  </v>
      </c>
      <c r="C219" s="4" t="s">
        <v>215</v>
      </c>
      <c r="D219" s="4" t="s">
        <v>0</v>
      </c>
      <c r="E219" s="4" t="s">
        <v>13</v>
      </c>
      <c r="F219" s="2" t="s">
        <v>14</v>
      </c>
      <c r="G219" s="14">
        <v>144.04</v>
      </c>
      <c r="H219" s="2" t="s">
        <v>15</v>
      </c>
      <c r="I219" s="5" t="s">
        <v>15</v>
      </c>
    </row>
    <row r="220" spans="1:9" ht="90.75" customHeight="1" x14ac:dyDescent="0.25">
      <c r="A220" s="2" t="str">
        <f>"00099211"</f>
        <v>00099211</v>
      </c>
      <c r="B220" s="2" t="str">
        <f t="shared" si="6"/>
        <v xml:space="preserve">  </v>
      </c>
      <c r="C220" s="4" t="s">
        <v>216</v>
      </c>
      <c r="D220" s="4" t="s">
        <v>0</v>
      </c>
      <c r="E220" s="4" t="s">
        <v>13</v>
      </c>
      <c r="F220" s="2" t="s">
        <v>14</v>
      </c>
      <c r="G220" s="14">
        <v>19.39</v>
      </c>
      <c r="H220" s="2">
        <v>95</v>
      </c>
      <c r="I220" s="5" t="s">
        <v>212</v>
      </c>
    </row>
    <row r="221" spans="1:9" ht="95.25" customHeight="1" x14ac:dyDescent="0.25">
      <c r="A221" s="2" t="str">
        <f>"00099212"</f>
        <v>00099212</v>
      </c>
      <c r="B221" s="2" t="str">
        <f t="shared" si="6"/>
        <v xml:space="preserve">  </v>
      </c>
      <c r="C221" s="4" t="s">
        <v>217</v>
      </c>
      <c r="D221" s="4" t="s">
        <v>0</v>
      </c>
      <c r="E221" s="4" t="s">
        <v>13</v>
      </c>
      <c r="F221" s="2" t="s">
        <v>14</v>
      </c>
      <c r="G221" s="14">
        <v>33.24</v>
      </c>
      <c r="H221" s="2">
        <v>95</v>
      </c>
      <c r="I221" s="5" t="s">
        <v>212</v>
      </c>
    </row>
    <row r="222" spans="1:9" ht="112.5" customHeight="1" x14ac:dyDescent="0.25">
      <c r="A222" s="2" t="str">
        <f>"00099213"</f>
        <v>00099213</v>
      </c>
      <c r="B222" s="2" t="str">
        <f t="shared" si="6"/>
        <v xml:space="preserve">  </v>
      </c>
      <c r="C222" s="4" t="s">
        <v>218</v>
      </c>
      <c r="D222" s="4" t="s">
        <v>0</v>
      </c>
      <c r="E222" s="4" t="s">
        <v>13</v>
      </c>
      <c r="F222" s="2" t="s">
        <v>14</v>
      </c>
      <c r="G222" s="14">
        <v>49.86</v>
      </c>
      <c r="H222" s="2">
        <v>95</v>
      </c>
      <c r="I222" s="5" t="s">
        <v>212</v>
      </c>
    </row>
    <row r="223" spans="1:9" ht="108.75" customHeight="1" x14ac:dyDescent="0.25">
      <c r="A223" s="2" t="str">
        <f>"00099214"</f>
        <v>00099214</v>
      </c>
      <c r="B223" s="2" t="str">
        <f t="shared" si="6"/>
        <v xml:space="preserve">  </v>
      </c>
      <c r="C223" s="4" t="s">
        <v>219</v>
      </c>
      <c r="D223" s="4" t="s">
        <v>0</v>
      </c>
      <c r="E223" s="4" t="s">
        <v>13</v>
      </c>
      <c r="F223" s="2" t="s">
        <v>14</v>
      </c>
      <c r="G223" s="14">
        <v>74.790000000000006</v>
      </c>
      <c r="H223" s="2">
        <v>95</v>
      </c>
      <c r="I223" s="5" t="s">
        <v>212</v>
      </c>
    </row>
    <row r="224" spans="1:9" ht="104.25" customHeight="1" x14ac:dyDescent="0.25">
      <c r="A224" s="2" t="str">
        <f>"00099215"</f>
        <v>00099215</v>
      </c>
      <c r="B224" s="2" t="str">
        <f t="shared" si="6"/>
        <v xml:space="preserve">  </v>
      </c>
      <c r="C224" s="4" t="s">
        <v>220</v>
      </c>
      <c r="D224" s="4" t="s">
        <v>0</v>
      </c>
      <c r="E224" s="4" t="s">
        <v>13</v>
      </c>
      <c r="F224" s="2" t="s">
        <v>14</v>
      </c>
      <c r="G224" s="14">
        <v>108.03</v>
      </c>
      <c r="H224" s="2" t="s">
        <v>15</v>
      </c>
      <c r="I224" s="5" t="s">
        <v>15</v>
      </c>
    </row>
    <row r="225" spans="1:9" ht="111.75" customHeight="1" x14ac:dyDescent="0.25">
      <c r="A225" s="2" t="str">
        <f>"00099221"</f>
        <v>00099221</v>
      </c>
      <c r="B225" s="2" t="str">
        <f t="shared" si="6"/>
        <v xml:space="preserve">  </v>
      </c>
      <c r="C225" s="4" t="s">
        <v>221</v>
      </c>
      <c r="D225" s="4" t="s">
        <v>0</v>
      </c>
      <c r="E225" s="4" t="s">
        <v>13</v>
      </c>
      <c r="F225" s="2" t="s">
        <v>0</v>
      </c>
      <c r="G225" s="14">
        <v>57.12</v>
      </c>
      <c r="H225" s="2" t="s">
        <v>15</v>
      </c>
      <c r="I225" s="5" t="s">
        <v>15</v>
      </c>
    </row>
    <row r="226" spans="1:9" ht="114" customHeight="1" x14ac:dyDescent="0.25">
      <c r="A226" s="2" t="str">
        <f>"00099222"</f>
        <v>00099222</v>
      </c>
      <c r="B226" s="2" t="str">
        <f t="shared" si="6"/>
        <v xml:space="preserve">  </v>
      </c>
      <c r="C226" s="4" t="s">
        <v>222</v>
      </c>
      <c r="D226" s="4" t="s">
        <v>0</v>
      </c>
      <c r="E226" s="4" t="s">
        <v>13</v>
      </c>
      <c r="F226" s="2" t="s">
        <v>0</v>
      </c>
      <c r="G226" s="14">
        <v>100.54</v>
      </c>
      <c r="H226" s="2" t="s">
        <v>15</v>
      </c>
      <c r="I226" s="5" t="s">
        <v>15</v>
      </c>
    </row>
    <row r="227" spans="1:9" ht="67.5" customHeight="1" x14ac:dyDescent="0.25">
      <c r="A227" s="2" t="str">
        <f>"00099223"</f>
        <v>00099223</v>
      </c>
      <c r="B227" s="2" t="str">
        <f t="shared" si="6"/>
        <v xml:space="preserve">  </v>
      </c>
      <c r="C227" s="4" t="s">
        <v>223</v>
      </c>
      <c r="D227" s="4" t="s">
        <v>0</v>
      </c>
      <c r="E227" s="4" t="s">
        <v>13</v>
      </c>
      <c r="F227" s="2" t="s">
        <v>0</v>
      </c>
      <c r="G227" s="14">
        <v>130.24</v>
      </c>
      <c r="H227" s="2" t="s">
        <v>15</v>
      </c>
      <c r="I227" s="5" t="s">
        <v>15</v>
      </c>
    </row>
    <row r="228" spans="1:9" ht="72" customHeight="1" x14ac:dyDescent="0.25">
      <c r="A228" s="2" t="str">
        <f>"00099231"</f>
        <v>00099231</v>
      </c>
      <c r="B228" s="2" t="str">
        <f t="shared" si="6"/>
        <v xml:space="preserve">  </v>
      </c>
      <c r="C228" s="4" t="s">
        <v>224</v>
      </c>
      <c r="D228" s="4" t="s">
        <v>0</v>
      </c>
      <c r="E228" s="4" t="s">
        <v>13</v>
      </c>
      <c r="F228" s="2" t="s">
        <v>0</v>
      </c>
      <c r="G228" s="14">
        <v>34.270000000000003</v>
      </c>
      <c r="H228" s="2" t="s">
        <v>15</v>
      </c>
      <c r="I228" s="5" t="s">
        <v>15</v>
      </c>
    </row>
    <row r="229" spans="1:9" ht="78.75" customHeight="1" x14ac:dyDescent="0.25">
      <c r="A229" s="2" t="str">
        <f>"00099232"</f>
        <v>00099232</v>
      </c>
      <c r="B229" s="2" t="str">
        <f t="shared" si="6"/>
        <v xml:space="preserve">  </v>
      </c>
      <c r="C229" s="4" t="s">
        <v>225</v>
      </c>
      <c r="D229" s="4" t="s">
        <v>0</v>
      </c>
      <c r="E229" s="4" t="s">
        <v>13</v>
      </c>
      <c r="F229" s="2" t="s">
        <v>0</v>
      </c>
      <c r="G229" s="14">
        <v>54.84</v>
      </c>
      <c r="H229" s="2" t="s">
        <v>15</v>
      </c>
      <c r="I229" s="5" t="s">
        <v>15</v>
      </c>
    </row>
    <row r="230" spans="1:9" ht="61.5" customHeight="1" x14ac:dyDescent="0.25">
      <c r="A230" s="2" t="str">
        <f>"00099233"</f>
        <v>00099233</v>
      </c>
      <c r="B230" s="2" t="str">
        <f t="shared" si="6"/>
        <v xml:space="preserve">  </v>
      </c>
      <c r="C230" s="4" t="s">
        <v>226</v>
      </c>
      <c r="D230" s="4" t="s">
        <v>0</v>
      </c>
      <c r="E230" s="4" t="s">
        <v>13</v>
      </c>
      <c r="F230" s="2" t="s">
        <v>0</v>
      </c>
      <c r="G230" s="14">
        <v>91.4</v>
      </c>
      <c r="H230" s="2" t="s">
        <v>15</v>
      </c>
      <c r="I230" s="5" t="s">
        <v>15</v>
      </c>
    </row>
    <row r="231" spans="1:9" ht="76.5" customHeight="1" x14ac:dyDescent="0.25">
      <c r="A231" s="2" t="str">
        <f>"00099234"</f>
        <v>00099234</v>
      </c>
      <c r="B231" s="2" t="str">
        <f t="shared" si="6"/>
        <v xml:space="preserve">  </v>
      </c>
      <c r="C231" s="4" t="s">
        <v>227</v>
      </c>
      <c r="D231" s="4" t="s">
        <v>0</v>
      </c>
      <c r="E231" s="4" t="s">
        <v>13</v>
      </c>
      <c r="F231" s="2" t="s">
        <v>0</v>
      </c>
      <c r="G231" s="14">
        <v>105.11</v>
      </c>
      <c r="H231" s="2" t="s">
        <v>15</v>
      </c>
      <c r="I231" s="5" t="s">
        <v>15</v>
      </c>
    </row>
    <row r="232" spans="1:9" ht="98.25" customHeight="1" x14ac:dyDescent="0.25">
      <c r="A232" s="2" t="str">
        <f>"00099235"</f>
        <v>00099235</v>
      </c>
      <c r="B232" s="2" t="str">
        <f t="shared" si="6"/>
        <v xml:space="preserve">  </v>
      </c>
      <c r="C232" s="4" t="s">
        <v>228</v>
      </c>
      <c r="D232" s="4" t="s">
        <v>0</v>
      </c>
      <c r="E232" s="4" t="s">
        <v>13</v>
      </c>
      <c r="F232" s="2" t="s">
        <v>0</v>
      </c>
      <c r="G232" s="14">
        <v>148.52000000000001</v>
      </c>
      <c r="H232" s="2" t="s">
        <v>15</v>
      </c>
      <c r="I232" s="5" t="s">
        <v>15</v>
      </c>
    </row>
    <row r="233" spans="1:9" ht="78.75" customHeight="1" x14ac:dyDescent="0.25">
      <c r="A233" s="2" t="str">
        <f>"00099236"</f>
        <v>00099236</v>
      </c>
      <c r="B233" s="2" t="str">
        <f t="shared" si="6"/>
        <v xml:space="preserve">  </v>
      </c>
      <c r="C233" s="4" t="s">
        <v>229</v>
      </c>
      <c r="D233" s="4" t="s">
        <v>0</v>
      </c>
      <c r="E233" s="4" t="s">
        <v>13</v>
      </c>
      <c r="F233" s="2" t="s">
        <v>0</v>
      </c>
      <c r="G233" s="14">
        <v>178.23</v>
      </c>
      <c r="H233" s="2" t="s">
        <v>15</v>
      </c>
      <c r="I233" s="5" t="s">
        <v>15</v>
      </c>
    </row>
    <row r="234" spans="1:9" ht="122.25" customHeight="1" x14ac:dyDescent="0.25">
      <c r="A234" s="2" t="str">
        <f>"00099242"</f>
        <v>00099242</v>
      </c>
      <c r="B234" s="2" t="str">
        <f t="shared" ref="B234:B255" si="7">"  "</f>
        <v xml:space="preserve">  </v>
      </c>
      <c r="C234" s="4" t="s">
        <v>230</v>
      </c>
      <c r="D234" s="4" t="s">
        <v>0</v>
      </c>
      <c r="E234" s="4" t="s">
        <v>13</v>
      </c>
      <c r="F234" s="2" t="s">
        <v>14</v>
      </c>
      <c r="G234" s="14">
        <v>77.69</v>
      </c>
      <c r="H234" s="2" t="s">
        <v>15</v>
      </c>
      <c r="I234" s="5" t="s">
        <v>15</v>
      </c>
    </row>
    <row r="235" spans="1:9" ht="106.5" customHeight="1" x14ac:dyDescent="0.25">
      <c r="A235" s="2" t="str">
        <f>"00099243"</f>
        <v>00099243</v>
      </c>
      <c r="B235" s="2" t="str">
        <f t="shared" si="7"/>
        <v xml:space="preserve">  </v>
      </c>
      <c r="C235" s="4" t="s">
        <v>231</v>
      </c>
      <c r="D235" s="4" t="s">
        <v>0</v>
      </c>
      <c r="E235" s="4" t="s">
        <v>13</v>
      </c>
      <c r="F235" s="2" t="s">
        <v>14</v>
      </c>
      <c r="G235" s="14">
        <v>100.54</v>
      </c>
      <c r="H235" s="2" t="s">
        <v>15</v>
      </c>
      <c r="I235" s="5" t="s">
        <v>15</v>
      </c>
    </row>
    <row r="236" spans="1:9" ht="103.5" customHeight="1" x14ac:dyDescent="0.25">
      <c r="A236" s="2" t="str">
        <f>"00099244"</f>
        <v>00099244</v>
      </c>
      <c r="B236" s="2" t="str">
        <f t="shared" si="7"/>
        <v xml:space="preserve">  </v>
      </c>
      <c r="C236" s="4" t="s">
        <v>232</v>
      </c>
      <c r="D236" s="4" t="s">
        <v>0</v>
      </c>
      <c r="E236" s="4" t="s">
        <v>13</v>
      </c>
      <c r="F236" s="2" t="s">
        <v>14</v>
      </c>
      <c r="G236" s="14">
        <v>127.96</v>
      </c>
      <c r="H236" s="2" t="s">
        <v>15</v>
      </c>
      <c r="I236" s="5" t="s">
        <v>15</v>
      </c>
    </row>
    <row r="237" spans="1:9" ht="63" customHeight="1" x14ac:dyDescent="0.25">
      <c r="A237" s="2" t="str">
        <f>"00099245"</f>
        <v>00099245</v>
      </c>
      <c r="B237" s="2" t="str">
        <f t="shared" si="7"/>
        <v xml:space="preserve">  </v>
      </c>
      <c r="C237" s="4" t="s">
        <v>233</v>
      </c>
      <c r="D237" s="4" t="s">
        <v>0</v>
      </c>
      <c r="E237" s="4" t="s">
        <v>13</v>
      </c>
      <c r="F237" s="2" t="s">
        <v>14</v>
      </c>
      <c r="G237" s="14">
        <v>173.66</v>
      </c>
      <c r="H237" s="2" t="s">
        <v>15</v>
      </c>
      <c r="I237" s="5" t="s">
        <v>15</v>
      </c>
    </row>
    <row r="238" spans="1:9" ht="114" customHeight="1" x14ac:dyDescent="0.25">
      <c r="A238" s="2" t="str">
        <f>"00099252"</f>
        <v>00099252</v>
      </c>
      <c r="B238" s="2" t="str">
        <f t="shared" si="7"/>
        <v xml:space="preserve">  </v>
      </c>
      <c r="C238" s="4" t="s">
        <v>234</v>
      </c>
      <c r="D238" s="4" t="s">
        <v>0</v>
      </c>
      <c r="E238" s="4" t="s">
        <v>13</v>
      </c>
      <c r="F238" s="2" t="s">
        <v>0</v>
      </c>
      <c r="G238" s="14">
        <v>82.26</v>
      </c>
      <c r="H238" s="2" t="s">
        <v>15</v>
      </c>
      <c r="I238" s="5" t="s">
        <v>15</v>
      </c>
    </row>
    <row r="239" spans="1:9" ht="106.5" customHeight="1" x14ac:dyDescent="0.25">
      <c r="A239" s="2" t="str">
        <f>"00099253"</f>
        <v>00099253</v>
      </c>
      <c r="B239" s="2" t="str">
        <f t="shared" si="7"/>
        <v xml:space="preserve">  </v>
      </c>
      <c r="C239" s="4" t="s">
        <v>235</v>
      </c>
      <c r="D239" s="4" t="s">
        <v>0</v>
      </c>
      <c r="E239" s="4" t="s">
        <v>13</v>
      </c>
      <c r="F239" s="2" t="s">
        <v>0</v>
      </c>
      <c r="G239" s="14">
        <v>105.11</v>
      </c>
      <c r="H239" s="2" t="s">
        <v>15</v>
      </c>
      <c r="I239" s="5" t="s">
        <v>15</v>
      </c>
    </row>
    <row r="240" spans="1:9" ht="105" customHeight="1" x14ac:dyDescent="0.25">
      <c r="A240" s="2" t="str">
        <f>"00099254"</f>
        <v>00099254</v>
      </c>
      <c r="B240" s="2" t="str">
        <f t="shared" si="7"/>
        <v xml:space="preserve">  </v>
      </c>
      <c r="C240" s="4" t="s">
        <v>236</v>
      </c>
      <c r="D240" s="4" t="s">
        <v>0</v>
      </c>
      <c r="E240" s="4" t="s">
        <v>13</v>
      </c>
      <c r="F240" s="2" t="s">
        <v>0</v>
      </c>
      <c r="G240" s="14">
        <v>137.1</v>
      </c>
      <c r="H240" s="2" t="s">
        <v>15</v>
      </c>
      <c r="I240" s="5" t="s">
        <v>15</v>
      </c>
    </row>
    <row r="241" spans="1:9" ht="101.25" customHeight="1" x14ac:dyDescent="0.25">
      <c r="A241" s="2" t="str">
        <f>"00099255"</f>
        <v>00099255</v>
      </c>
      <c r="B241" s="2" t="str">
        <f t="shared" si="7"/>
        <v xml:space="preserve">  </v>
      </c>
      <c r="C241" s="4" t="s">
        <v>236</v>
      </c>
      <c r="D241" s="4" t="s">
        <v>0</v>
      </c>
      <c r="E241" s="4" t="s">
        <v>13</v>
      </c>
      <c r="F241" s="2" t="s">
        <v>0</v>
      </c>
      <c r="G241" s="14">
        <v>182.8</v>
      </c>
      <c r="H241" s="2" t="s">
        <v>15</v>
      </c>
      <c r="I241" s="5" t="s">
        <v>15</v>
      </c>
    </row>
    <row r="242" spans="1:9" ht="66.75" customHeight="1" x14ac:dyDescent="0.25">
      <c r="A242" s="2" t="str">
        <f>"00099281"</f>
        <v>00099281</v>
      </c>
      <c r="B242" s="2" t="str">
        <f t="shared" si="7"/>
        <v xml:space="preserve">  </v>
      </c>
      <c r="C242" s="4" t="s">
        <v>237</v>
      </c>
      <c r="D242" s="4" t="s">
        <v>0</v>
      </c>
      <c r="E242" s="4" t="s">
        <v>13</v>
      </c>
      <c r="F242" s="2" t="s">
        <v>0</v>
      </c>
      <c r="G242" s="14">
        <v>28.33</v>
      </c>
      <c r="H242" s="2" t="s">
        <v>15</v>
      </c>
      <c r="I242" s="5" t="s">
        <v>15</v>
      </c>
    </row>
    <row r="243" spans="1:9" ht="73.5" customHeight="1" x14ac:dyDescent="0.25">
      <c r="A243" s="2" t="str">
        <f>"00099282"</f>
        <v>00099282</v>
      </c>
      <c r="B243" s="2" t="str">
        <f t="shared" si="7"/>
        <v xml:space="preserve">  </v>
      </c>
      <c r="C243" s="4" t="s">
        <v>238</v>
      </c>
      <c r="D243" s="4" t="s">
        <v>0</v>
      </c>
      <c r="E243" s="4" t="s">
        <v>13</v>
      </c>
      <c r="F243" s="2" t="s">
        <v>0</v>
      </c>
      <c r="G243" s="14">
        <v>45.7</v>
      </c>
      <c r="H243" s="2" t="s">
        <v>15</v>
      </c>
      <c r="I243" s="5" t="s">
        <v>15</v>
      </c>
    </row>
    <row r="244" spans="1:9" ht="81.75" customHeight="1" x14ac:dyDescent="0.25">
      <c r="A244" s="2" t="str">
        <f>"00099283"</f>
        <v>00099283</v>
      </c>
      <c r="B244" s="2" t="str">
        <f t="shared" si="7"/>
        <v xml:space="preserve">  </v>
      </c>
      <c r="C244" s="4" t="s">
        <v>239</v>
      </c>
      <c r="D244" s="4" t="s">
        <v>0</v>
      </c>
      <c r="E244" s="4" t="s">
        <v>13</v>
      </c>
      <c r="F244" s="2" t="s">
        <v>0</v>
      </c>
      <c r="G244" s="14">
        <v>75.400000000000006</v>
      </c>
      <c r="H244" s="2" t="s">
        <v>15</v>
      </c>
      <c r="I244" s="5" t="s">
        <v>15</v>
      </c>
    </row>
    <row r="245" spans="1:9" ht="80.25" customHeight="1" x14ac:dyDescent="0.25">
      <c r="A245" s="2" t="str">
        <f>"00099284"</f>
        <v>00099284</v>
      </c>
      <c r="B245" s="2" t="str">
        <f t="shared" si="7"/>
        <v xml:space="preserve">  </v>
      </c>
      <c r="C245" s="4" t="s">
        <v>240</v>
      </c>
      <c r="D245" s="4" t="s">
        <v>0</v>
      </c>
      <c r="E245" s="4" t="s">
        <v>13</v>
      </c>
      <c r="F245" s="2" t="s">
        <v>0</v>
      </c>
      <c r="G245" s="14">
        <v>114.25</v>
      </c>
      <c r="H245" s="2" t="s">
        <v>15</v>
      </c>
      <c r="I245" s="5" t="s">
        <v>15</v>
      </c>
    </row>
    <row r="246" spans="1:9" ht="60.75" customHeight="1" x14ac:dyDescent="0.25">
      <c r="A246" s="2" t="str">
        <f>"00099285"</f>
        <v>00099285</v>
      </c>
      <c r="B246" s="2" t="str">
        <f t="shared" si="7"/>
        <v xml:space="preserve">  </v>
      </c>
      <c r="C246" s="4" t="s">
        <v>241</v>
      </c>
      <c r="D246" s="4" t="s">
        <v>0</v>
      </c>
      <c r="E246" s="4" t="s">
        <v>13</v>
      </c>
      <c r="F246" s="2" t="s">
        <v>0</v>
      </c>
      <c r="G246" s="14">
        <v>169.09</v>
      </c>
      <c r="H246" s="2" t="s">
        <v>15</v>
      </c>
      <c r="I246" s="5" t="s">
        <v>15</v>
      </c>
    </row>
    <row r="247" spans="1:9" ht="74.25" customHeight="1" x14ac:dyDescent="0.25">
      <c r="A247" s="2" t="str">
        <f>"00099341"</f>
        <v>00099341</v>
      </c>
      <c r="B247" s="2" t="str">
        <f t="shared" si="7"/>
        <v xml:space="preserve">  </v>
      </c>
      <c r="C247" s="4" t="s">
        <v>242</v>
      </c>
      <c r="D247" s="4" t="s">
        <v>0</v>
      </c>
      <c r="E247" s="4" t="s">
        <v>13</v>
      </c>
      <c r="F247" s="2" t="s">
        <v>0</v>
      </c>
      <c r="G247" s="14">
        <v>55.4</v>
      </c>
      <c r="H247" s="2">
        <v>95</v>
      </c>
      <c r="I247" s="5" t="s">
        <v>212</v>
      </c>
    </row>
    <row r="248" spans="1:9" ht="113.25" customHeight="1" x14ac:dyDescent="0.25">
      <c r="A248" s="2" t="str">
        <f>"00099342"</f>
        <v>00099342</v>
      </c>
      <c r="B248" s="2" t="str">
        <f t="shared" si="7"/>
        <v xml:space="preserve">  </v>
      </c>
      <c r="C248" s="4" t="s">
        <v>243</v>
      </c>
      <c r="D248" s="4" t="s">
        <v>0</v>
      </c>
      <c r="E248" s="4" t="s">
        <v>13</v>
      </c>
      <c r="F248" s="2" t="s">
        <v>0</v>
      </c>
      <c r="G248" s="14">
        <v>69.25</v>
      </c>
      <c r="H248" s="2">
        <v>95</v>
      </c>
      <c r="I248" s="5" t="s">
        <v>212</v>
      </c>
    </row>
    <row r="249" spans="1:9" ht="68.25" customHeight="1" x14ac:dyDescent="0.25">
      <c r="A249" s="2" t="str">
        <f>"00099344"</f>
        <v>00099344</v>
      </c>
      <c r="B249" s="2" t="str">
        <f t="shared" si="7"/>
        <v xml:space="preserve">  </v>
      </c>
      <c r="C249" s="4" t="s">
        <v>244</v>
      </c>
      <c r="D249" s="4" t="s">
        <v>0</v>
      </c>
      <c r="E249" s="4" t="s">
        <v>13</v>
      </c>
      <c r="F249" s="2" t="s">
        <v>0</v>
      </c>
      <c r="G249" s="14">
        <v>121.88</v>
      </c>
      <c r="H249" s="2">
        <v>95</v>
      </c>
      <c r="I249" s="5" t="s">
        <v>212</v>
      </c>
    </row>
    <row r="250" spans="1:9" ht="98.25" customHeight="1" x14ac:dyDescent="0.25">
      <c r="A250" s="2" t="str">
        <f>"00099345"</f>
        <v>00099345</v>
      </c>
      <c r="B250" s="2" t="str">
        <f t="shared" si="7"/>
        <v xml:space="preserve">  </v>
      </c>
      <c r="C250" s="4" t="s">
        <v>245</v>
      </c>
      <c r="D250" s="4" t="s">
        <v>0</v>
      </c>
      <c r="E250" s="4" t="s">
        <v>13</v>
      </c>
      <c r="F250" s="2" t="s">
        <v>0</v>
      </c>
      <c r="G250" s="14">
        <v>160.66</v>
      </c>
      <c r="H250" s="2" t="s">
        <v>15</v>
      </c>
      <c r="I250" s="5" t="s">
        <v>15</v>
      </c>
    </row>
    <row r="251" spans="1:9" ht="83.25" customHeight="1" x14ac:dyDescent="0.25">
      <c r="A251" s="2" t="str">
        <f>"00099347"</f>
        <v>00099347</v>
      </c>
      <c r="B251" s="2" t="str">
        <f t="shared" si="7"/>
        <v xml:space="preserve">  </v>
      </c>
      <c r="C251" s="4" t="s">
        <v>246</v>
      </c>
      <c r="D251" s="4" t="s">
        <v>0</v>
      </c>
      <c r="E251" s="4" t="s">
        <v>13</v>
      </c>
      <c r="F251" s="2" t="s">
        <v>0</v>
      </c>
      <c r="G251" s="14">
        <v>44.32</v>
      </c>
      <c r="H251" s="2">
        <v>95</v>
      </c>
      <c r="I251" s="5" t="s">
        <v>212</v>
      </c>
    </row>
    <row r="252" spans="1:9" ht="85.5" customHeight="1" x14ac:dyDescent="0.25">
      <c r="A252" s="2" t="str">
        <f>"00099348"</f>
        <v>00099348</v>
      </c>
      <c r="B252" s="2" t="str">
        <f t="shared" si="7"/>
        <v xml:space="preserve">  </v>
      </c>
      <c r="C252" s="4" t="s">
        <v>247</v>
      </c>
      <c r="D252" s="4" t="s">
        <v>0</v>
      </c>
      <c r="E252" s="4" t="s">
        <v>13</v>
      </c>
      <c r="F252" s="2" t="s">
        <v>0</v>
      </c>
      <c r="G252" s="14">
        <v>60.94</v>
      </c>
      <c r="H252" s="2">
        <v>95</v>
      </c>
      <c r="I252" s="5" t="s">
        <v>212</v>
      </c>
    </row>
    <row r="253" spans="1:9" ht="71.25" customHeight="1" x14ac:dyDescent="0.25">
      <c r="A253" s="2" t="str">
        <f>"00099349"</f>
        <v>00099349</v>
      </c>
      <c r="B253" s="2" t="str">
        <f t="shared" si="7"/>
        <v xml:space="preserve">  </v>
      </c>
      <c r="C253" s="4" t="s">
        <v>248</v>
      </c>
      <c r="D253" s="4" t="s">
        <v>0</v>
      </c>
      <c r="E253" s="4" t="s">
        <v>13</v>
      </c>
      <c r="F253" s="2" t="s">
        <v>0</v>
      </c>
      <c r="G253" s="14">
        <v>84.76</v>
      </c>
      <c r="H253" s="2">
        <v>95</v>
      </c>
      <c r="I253" s="5" t="s">
        <v>212</v>
      </c>
    </row>
    <row r="254" spans="1:9" ht="105" customHeight="1" x14ac:dyDescent="0.25">
      <c r="A254" s="2" t="str">
        <f>"00099350"</f>
        <v>00099350</v>
      </c>
      <c r="B254" s="2" t="str">
        <f t="shared" si="7"/>
        <v xml:space="preserve">  </v>
      </c>
      <c r="C254" s="4" t="s">
        <v>249</v>
      </c>
      <c r="D254" s="4" t="s">
        <v>0</v>
      </c>
      <c r="E254" s="4" t="s">
        <v>13</v>
      </c>
      <c r="F254" s="2" t="s">
        <v>0</v>
      </c>
      <c r="G254" s="14">
        <v>138.5</v>
      </c>
      <c r="H254" s="2" t="s">
        <v>15</v>
      </c>
      <c r="I254" s="5" t="s">
        <v>15</v>
      </c>
    </row>
    <row r="255" spans="1:9" ht="60.75" customHeight="1" x14ac:dyDescent="0.25">
      <c r="A255" s="2" t="str">
        <f>"00099499"</f>
        <v>00099499</v>
      </c>
      <c r="B255" s="2" t="str">
        <f t="shared" si="7"/>
        <v xml:space="preserve">  </v>
      </c>
      <c r="C255" s="4" t="s">
        <v>250</v>
      </c>
      <c r="D255" s="4" t="s">
        <v>0</v>
      </c>
      <c r="E255" s="4" t="s">
        <v>210</v>
      </c>
      <c r="F255" s="2" t="s">
        <v>0</v>
      </c>
      <c r="G255" s="5" t="s">
        <v>252</v>
      </c>
      <c r="H255" s="2" t="s">
        <v>15</v>
      </c>
      <c r="I255" s="5" t="s">
        <v>15</v>
      </c>
    </row>
    <row r="256" spans="1:9" ht="92.25" customHeight="1" x14ac:dyDescent="0.25"/>
    <row r="257" ht="90" customHeight="1" x14ac:dyDescent="0.25"/>
    <row r="258" ht="116.25" customHeight="1" x14ac:dyDescent="0.25"/>
    <row r="259" ht="116.25" customHeight="1" x14ac:dyDescent="0.25"/>
    <row r="260" ht="113.25" customHeight="1" x14ac:dyDescent="0.25"/>
    <row r="261" ht="114" customHeight="1" x14ac:dyDescent="0.25"/>
    <row r="262" ht="69" customHeight="1" x14ac:dyDescent="0.25"/>
    <row r="263" ht="75.75" customHeight="1" x14ac:dyDescent="0.25"/>
    <row r="264" ht="121.5" customHeight="1" x14ac:dyDescent="0.25"/>
    <row r="265" ht="119.25" customHeight="1" x14ac:dyDescent="0.25"/>
    <row r="266" ht="119.25" customHeight="1" x14ac:dyDescent="0.25"/>
    <row r="267" ht="115.5" customHeight="1" x14ac:dyDescent="0.25"/>
    <row r="268" ht="69" customHeight="1" x14ac:dyDescent="0.25"/>
    <row r="269" ht="58.5" customHeight="1" x14ac:dyDescent="0.25"/>
    <row r="270" ht="76.5" customHeight="1" x14ac:dyDescent="0.25"/>
    <row r="271" ht="90.75" customHeight="1" x14ac:dyDescent="0.25"/>
    <row r="272" ht="75" customHeight="1" x14ac:dyDescent="0.25"/>
    <row r="273" ht="87.75" customHeight="1" x14ac:dyDescent="0.25"/>
    <row r="274" ht="113.25" customHeight="1" x14ac:dyDescent="0.25"/>
    <row r="275" ht="97.5" customHeight="1" x14ac:dyDescent="0.25"/>
    <row r="276" ht="70.5" customHeight="1" x14ac:dyDescent="0.25"/>
    <row r="277" ht="97.5" customHeight="1" x14ac:dyDescent="0.25"/>
    <row r="278" ht="72.75" customHeight="1" x14ac:dyDescent="0.25"/>
    <row r="279" ht="84.75" customHeight="1" x14ac:dyDescent="0.25"/>
    <row r="280" ht="86.25" customHeight="1" x14ac:dyDescent="0.25"/>
    <row r="281" ht="111" customHeight="1" x14ac:dyDescent="0.25"/>
    <row r="282" ht="41.25" customHeight="1" x14ac:dyDescent="0.25"/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Visual Care Services</Fee_x0020_Schedule>
    <DHHSInternetWCP xmlns="32249c65-da49-47e9-984a-f0159a6f027c"/>
    <Effective_x0020_Date xmlns="76d38050-7b15-4892-beee-6b8430b169cf">2024-07-01T05:00:00+00:00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CC3A31E-69E7-49BF-82FE-4CD30C34368A}"/>
</file>

<file path=customXml/itemProps2.xml><?xml version="1.0" encoding="utf-8"?>
<ds:datastoreItem xmlns:ds="http://schemas.openxmlformats.org/officeDocument/2006/customXml" ds:itemID="{A2C79F01-02C4-4269-83AD-7913D85BCF3F}"/>
</file>

<file path=customXml/itemProps3.xml><?xml version="1.0" encoding="utf-8"?>
<ds:datastoreItem xmlns:ds="http://schemas.openxmlformats.org/officeDocument/2006/customXml" ds:itemID="{8860A57B-BCE1-4D56-90A4-3AA0FEFB37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21_202406031001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2024-06-03T20:16:19Z</dcterms:created>
  <dcterms:modified xsi:type="dcterms:W3CDTF">2024-06-10T19:11:41Z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63900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